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CEE\D\Mis Documentos\JAVIER\2018\CARGAS SIPOT 2018\JAVIER\ADQUISICIONES\"/>
    </mc:Choice>
  </mc:AlternateContent>
  <bookViews>
    <workbookView xWindow="0" yWindow="120" windowWidth="28800" windowHeight="11610"/>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externalReferences>
    <externalReference r:id="rId9"/>
  </externalReferences>
  <definedNames>
    <definedName name="_xlnm._FilterDatabase" localSheetId="0" hidden="1">'Reporte de Formatos'!$A$7:$AP$145</definedName>
    <definedName name="_xlnm._FilterDatabase" localSheetId="4" hidden="1">Tabla_218075!$B$4:$AN$231</definedName>
    <definedName name="_xlnm._FilterDatabase" localSheetId="5" hidden="1">Tabla_218076!$A$4:$AL$147</definedName>
    <definedName name="_xlnm.Print_Area" localSheetId="4">Tabla_218075!#REF!</definedName>
    <definedName name="Hidden_11">Hidden_1!$A$1:$A$5</definedName>
    <definedName name="Hidden_228">Hidden_2!$A$1:$A$7</definedName>
    <definedName name="Hidden_330">Hidden_3!$A$1:$A$2</definedName>
    <definedName name="hidden1">[1]hidden1!$A$1:$A$5</definedName>
  </definedNames>
  <calcPr calcId="152511"/>
</workbook>
</file>

<file path=xl/calcChain.xml><?xml version="1.0" encoding="utf-8"?>
<calcChain xmlns="http://schemas.openxmlformats.org/spreadsheetml/2006/main">
  <c r="F54" i="5" l="1"/>
  <c r="F103" i="5"/>
  <c r="F102" i="5"/>
  <c r="F101" i="5"/>
  <c r="F100" i="5"/>
  <c r="F79" i="5"/>
  <c r="F78" i="5"/>
  <c r="F77" i="5"/>
  <c r="F76" i="5"/>
  <c r="F57" i="5"/>
  <c r="F56" i="5"/>
  <c r="F55" i="5"/>
  <c r="F87" i="5"/>
  <c r="F86" i="5"/>
  <c r="F85" i="5"/>
  <c r="F84" i="5"/>
  <c r="F91" i="5"/>
  <c r="F90" i="5"/>
  <c r="F89" i="5"/>
  <c r="F88" i="5"/>
  <c r="F83" i="5"/>
  <c r="F82" i="5"/>
  <c r="F81" i="5"/>
  <c r="F80" i="5"/>
  <c r="F66" i="5"/>
  <c r="F65" i="5"/>
  <c r="F64" i="5"/>
  <c r="F63" i="5"/>
  <c r="F61" i="5"/>
  <c r="F60" i="5"/>
  <c r="F59" i="5"/>
  <c r="F58" i="5"/>
  <c r="F53" i="5"/>
  <c r="F52" i="5"/>
  <c r="F51" i="5"/>
  <c r="F50" i="5"/>
  <c r="F71" i="5"/>
  <c r="F70" i="5"/>
  <c r="F69" i="5"/>
  <c r="F68" i="5"/>
  <c r="F75" i="5"/>
  <c r="F74" i="5"/>
  <c r="F73" i="5"/>
  <c r="F72" i="5"/>
  <c r="F99" i="5"/>
  <c r="F98" i="5"/>
  <c r="F97" i="5"/>
  <c r="F96" i="5"/>
  <c r="F95" i="5"/>
  <c r="F94" i="5"/>
  <c r="F93" i="5"/>
  <c r="F92" i="5"/>
  <c r="P59" i="1" l="1"/>
  <c r="O59" i="1"/>
  <c r="O28" i="1"/>
  <c r="P19" i="1" l="1"/>
  <c r="O19" i="1"/>
</calcChain>
</file>

<file path=xl/sharedStrings.xml><?xml version="1.0" encoding="utf-8"?>
<sst xmlns="http://schemas.openxmlformats.org/spreadsheetml/2006/main" count="3929" uniqueCount="479">
  <si>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</si>
  <si>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</si>
  <si>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</si>
  <si>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</si>
  <si>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</si>
  <si>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</si>
  <si>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</si>
  <si>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</si>
  <si>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</si>
  <si>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</si>
  <si>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</si>
  <si>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</si>
  <si>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</si>
  <si>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</si>
  <si>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</si>
  <si>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</si>
  <si>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</si>
  <si>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</si>
  <si>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</si>
  <si>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</si>
  <si>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</si>
  <si>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</si>
  <si>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</si>
  <si>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</si>
  <si>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</si>
  <si>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</si>
  <si>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</si>
  <si>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</si>
  <si>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</si>
  <si>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</si>
  <si>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</si>
  <si>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</si>
  <si>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</si>
  <si>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</si>
  <si>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</si>
  <si>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</si>
  <si>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</si>
  <si>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</si>
  <si>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</si>
  <si>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</si>
  <si>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</si>
  <si>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</si>
  <si>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</si>
  <si>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</si>
  <si>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</si>
  <si>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</si>
  <si>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</si>
  <si>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</si>
  <si>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</si>
  <si>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</si>
  <si>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</si>
  <si>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</si>
  <si>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</si>
  <si>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</si>
  <si>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</si>
  <si>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</si>
  <si>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</si>
  <si>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</si>
  <si>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</si>
  <si>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</si>
  <si>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</si>
  <si>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</si>
  <si>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</si>
  <si>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</si>
  <si>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</si>
  <si>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</si>
  <si>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</si>
  <si>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</si>
  <si>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</si>
  <si>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</si>
  <si>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</si>
  <si>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</si>
  <si>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</si>
  <si>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</si>
  <si>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</si>
  <si>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</si>
  <si>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</si>
  <si>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</si>
  <si>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</si>
  <si>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</si>
  <si>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</si>
  <si>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</si>
  <si>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</si>
  <si>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</si>
  <si>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</si>
  <si>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</si>
  <si>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</si>
  <si>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</si>
  <si>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</si>
  <si>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</si>
  <si>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</si>
  <si>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</si>
  <si>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</si>
  <si>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</si>
  <si>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</si>
  <si>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</si>
  <si>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</si>
  <si>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</si>
  <si>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</si>
  <si>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</si>
  <si>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</si>
  <si>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</si>
  <si>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</si>
  <si>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</si>
  <si>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</si>
  <si>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</si>
  <si>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</si>
  <si>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</si>
  <si>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</si>
  <si>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</si>
  <si>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</si>
  <si>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</si>
  <si>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</si>
  <si>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</si>
  <si>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</si>
  <si>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</si>
  <si>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</si>
  <si>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</si>
  <si>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</si>
  <si>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</si>
  <si>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</si>
  <si>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</si>
  <si>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</si>
  <si>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</si>
  <si>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</si>
  <si>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</si>
  <si>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</si>
  <si>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</si>
  <si>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</si>
  <si>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</si>
  <si>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</si>
  <si>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</si>
  <si>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</si>
  <si>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</si>
  <si>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</si>
  <si>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</si>
  <si>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</si>
  <si>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</si>
  <si>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</si>
  <si>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</si>
  <si>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</si>
  <si>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</si>
  <si>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</si>
  <si>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</si>
  <si>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</si>
  <si>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</si>
  <si>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ADJUDICACION DIRECTA</t>
  </si>
  <si>
    <t>01/02/2018 al 28/02/2018</t>
  </si>
  <si>
    <t>Corresponde a una compra menor a 2400 cuotas. Artículo 64 fracción I de la Ley de Egresos del Estado de Nuevo León</t>
  </si>
  <si>
    <t>DIRECCIÓN DE ADMINISTRACIÓN</t>
  </si>
  <si>
    <t>PESOS</t>
  </si>
  <si>
    <t>TRANSACCION BANCARIA</t>
  </si>
  <si>
    <t>Estatales</t>
  </si>
  <si>
    <t>NO DATO</t>
  </si>
  <si>
    <t>Dirección de Administración</t>
  </si>
  <si>
    <t>TRABAJOS DE ADECUACIÓN EN LA COMISION MUNICIPAL DE GARCÍA. SE ANEXAN ESPECIFICACIONES.</t>
  </si>
  <si>
    <t>TRABAJOS DE ADECUACION EN LA COMISION MUNICIPAL DE JUAREZ. SE ANEXAN ESPECIICACIONES</t>
  </si>
  <si>
    <t>TRABAJOS DE ADECUACION EN LA COMISION MUNICIPAL DE SAN PEDRO.
SE ANEXAN ESPECIFICACIONES</t>
  </si>
  <si>
    <t>TRABAJOS DE ADECUACION EN LA COMISION MUNICIPAL DE CADEREYTA
SE ANEXAN ESPECIFICACIONES</t>
  </si>
  <si>
    <t>TRABAJOS DE ADECUACION EN LA COMISION MUNICIPAL DE LINARES
SE ANEXAN ESPECIFICACIONES</t>
  </si>
  <si>
    <t>TRABAJOS DE ADECUACION EN LA COMISION MUNICIPAL DE MONTEMORELOS
SE ANEXAN ESPECIFICACIONES</t>
  </si>
  <si>
    <t>TRABAJOS DE ADECUACION EN LA COMISION MUNICIPAL DE GENERAL ESCOBEDO
SE ANEXAN ESPECIFICACIONES</t>
  </si>
  <si>
    <t>TRABAJOS DE ADECUACION EN LA COMISION MUNICIPAL DE SANTA CATARINA
SE ANEXAN ESPECIFICACIONES</t>
  </si>
  <si>
    <t>1 CAJA WING-LID/CARTA TAPA AZUL GRIS. 1 MEMORIA USB 32 GB. 
1 GRAPADORAS CAJA C/1 PIEZA.
1  PAQ. POST IT SUPER STICKY ULTRA 3X3  DE 6 PZAS.
3 ORGANIZADOR OVALADO CON CAJÓN METAL MESH NEGRO.
3 POST IT DE BANDERITA VARIOS COLORES PIEZA. 
2 PAQ. MARCA TEXTOS BIC BRITE COLORES SURTIDOS CANTIDAD PAQUETE DE 5. 
2 PZAS CUENTA FACIL AZOR PIEZA C/14GR. 
2 PAQ. PLUMA ROLLERBALL SARASA TINTA GEL COLS SURT PAQUETE DE 5</t>
  </si>
  <si>
    <t xml:space="preserve">3  CAJAS HOJAS T/CARTA (VISION BOND) CAJA CON 10 PQTS DE 500 PIEZAS CADA PAQUETE. 
15 PZAS CARPETAS BLANCAS DE 3 "" PIEZA ". 
20 CAJA LEGAJOS T/CARTA CAJA CON 100 PZAS. 
30 CAJA PLUMAS AZULES MARCA BIC CAJA C/12. 
250 PZA LAPIZ MIRADO # 2.5. 
250 PZA DISCO COMPACTO CD-R (SONY O VERBATIM) CAJA CON UNA PIEZA. 
20 PZA MARCADORES FLUORESCENTES AMARILLOS PIEZA. 
20 PZA MARCADORES FLUORESCENTES NARANJAS PIEZA. 
5 CAJA PLUMAS NEGRAS MARCA BIC CAJA C/12. 
5 CAJA PLUMAS ROJAS MARCA BIC CAJA C/12. 
20 PZA POST IT DE NOTAS CONTINUAS PIEZA. 
10 PZA LIBRETA TIPO FRANCESA CON 100 HOJAS DE RAYA C/ESPIRAL. 
1 CAJA HOJAS T/OFICIO CAJA CON 10 PAQUETES. 
2 CAJA LEGAJOS T/OFICIO CAJA CON 100 PZAS.
 10 PZA CARPETAS BLANCAS DE 1"" PIEZA ". 
30 PZA CAJAS DE ARCHIVO DE CARTON T/CARTA </t>
  </si>
  <si>
    <t>UNIDAD DE DESARROLLO INSTITUCIONAL</t>
  </si>
  <si>
    <t>2894; 2895; 2896</t>
  </si>
  <si>
    <t>TRABAJOS DE ADECUACION EN LA COMISION MUNICIPAL DE MONTERREY
SE ANEXAN ESPECIFICACIONES</t>
  </si>
  <si>
    <t>TRABAJOS DE ADECUACION EN LA COMISION MUNICIPAL DE GUADALUPE
SE ANEXAN ESPECIFICACIONES</t>
  </si>
  <si>
    <t>1 TONER DE IMPRESORA HP LASER JET 92015 (Q7553X) 53X NEGRO.
1 CARTUCHO PARA IMPRESORA HP LASER JET 600 M 602.
1 CARTUCHO HP Q5949A, PARA IMPRESORA HP LASER JET 1320 (49A) TINTA COLOR NEGRO</t>
  </si>
  <si>
    <t>TRABAJOS DE ADECUACION EN LA COMISION MUNICIPAL DE SAN NICOLAS
SE ANEXAN ESPECIFICACIONES</t>
  </si>
  <si>
    <t>TRABAJOS DE ADECUACION EN LA COMISION MUNICIPAL DE APODACA
SE ANEXAN ESPECIFICACIONES</t>
  </si>
  <si>
    <t>COMPRA DE SUBETSACION, INSTALACION Y PREPARACION ELECTRICA EN INMUEBLE DE LA CEE UBICADO EN CALLE REFORMA 1532 PTE</t>
  </si>
  <si>
    <t>250 PLAYERAS CUELLO REDONDO 
PARA LANZAMIENTO DE LA CAMPAÑA INSTITUCIONAL DEL PROCESO ELECTORAL.
SE ANEXAN ESPECIFICACIONES</t>
  </si>
  <si>
    <t>UNIDAD DE COMUNICACIÓN SOCIAL</t>
  </si>
  <si>
    <t>DIRECCION DE ADMINISTRACION</t>
  </si>
  <si>
    <t>300 PZAS IMPRESIÓN DE REGLAMENTO
IMPRESIÓN DE REGLAMENTO DE TRANSPARENCIA DE LA CEENL
SE ANEXAN ESPECIFICACIONES</t>
  </si>
  <si>
    <t>2 PZAS DE CAMARA FOTOGRAFICA
SE ANEXAN ESPECIFICACIONES</t>
  </si>
  <si>
    <t>13 PZAS DE CAFETERAS CON CAPACIDAD PARA 30 TAZAS PARA USO EN LAS CMES</t>
  </si>
  <si>
    <t>15 CAJAS DE HOJAS T/CARTA (VISION BOND) CAJA CON 10 PQTS DE 500 PIEZAS CADA PAQUETE</t>
  </si>
  <si>
    <t>7 PZAS DE CARTUCHOS PARA LA IMPRESORA LASER JET "P2015" MODELO 53A
2 PZAS DE CARTTUCHOS PARA IMPRESORA HP LASERJET P2035,  P2055 COLOR NEGRO TONER MODELO HP05A
3 PZAS DE TONER PARA IMPRESORA HP LASER JET PRO M1536dnf (2011) MOD HP78A  PARA IMPRESORAS DE LAS CMES DEL AREA METROPOLITANA Y MEDIA</t>
  </si>
  <si>
    <t>24 SERVICIOS  DE IMPRESIÓN DE LONAS PARA CARRERA 5K SABINAS HIDALGO, N.L.</t>
  </si>
  <si>
    <t>20 PZAS DE LIMPIADOR DE SUPERFICIES</t>
  </si>
  <si>
    <t>1 SERVICIO DE CONTRATACION DE TALENTO PARA SESION FOTOGRAFICA  CAMPAÑA "TODAS Y TODOS"</t>
  </si>
  <si>
    <t>MANTENIMIENTO CORRECTIVO A VEHICULO OFICIAL NISSAN TSURU 2011 CON PLACAS SPA-7840 (58) MODELO 2011 CORRESPONDIENTE A CAMBIO DE CABLE DE CLUTCH ORIGINAL</t>
  </si>
  <si>
    <t>6 PAQUETES DE REFRESCOS COCA COLA LIGTH PAQUETE CON 12 BOTELLAS DE 355 ML
8 PAQUETES DE REFRESCOS COCA COLA PAQUETE C/12 BOTELLAS DE 355 ML
4 PAQUETES DE REFRESCOS DE SABOR NPAQUETE C/12 BOTELLAS 
REFRESCOS PARA CONSUMO DURANTE LOS EVENTOS INSTITUCIONALES EN LA SEMANA DEL 19 AL 23</t>
  </si>
  <si>
    <t>50 PAQUETES DE AGUA CON 12 BOTELLAS</t>
  </si>
  <si>
    <t>25 PAQUETES DE REFRESCOS COCA COLA PAQUETE CON 12 BOTELLASDE 355 ML
15 PAQUETES DE REFRESCOS COCA COLA LIGTH PAQUETE CON 12 BOTELLAS DE 355 ML
PARA EL STOCK DEL ALMACEN</t>
  </si>
  <si>
    <t>500 PZAS DE BOLSAS DE PLASTICO TRANSPARENTE CALIBRE 300 CON MEDIDAD DE 31.5 CM DE ANCHO X 56
2 CAJA DE LEGAJO T/CARTA CAJA CON 100 PZAS
1 CAJA DE LEGAJOS T/OFICIO CAJA CON 100 PZAS
10 CAJA DE PLUMAS AZULES MARCA BIC C/12
10 PZAS CINTA MAGICA SCOTCH CHICA #810 (18MM X 33 MM) PIEZA
2 PAQ MARCADORES PARA PINTARRON PAQUETE CON 4
20 PZAS MARCADORES FLUORESCENTES AMARILLOS PIEZA
10 PZAS CORRECTORES LIQUIDOS BOTE DE 20 ML C/U 
3 CAJAS DE HOJAS T/CARTA (VISION BOND) CAJA CON 10 PAQUETES DE 500 PZAS CADA PAQUETE
1 PAQ HOJAS OPALINA T/CARTA CARTULINA PAQUETES C/100 HOJAS DE 225 GRMS
3 PZAS CARPETAS BLANCAS DE 1" 1/2 PIEZA</t>
  </si>
  <si>
    <t>12 PZAS DE CAJAS DE PLASTICOUSO RUDO 102 LTS/27 GAL (NEGRA C/AMARILLO)</t>
  </si>
  <si>
    <t>100 PAQUETES DE AGUA CON 12 BOTELLAS PARA STOCK DE ALMACEN</t>
  </si>
  <si>
    <t>MATERIALES Y UTILES DE OFICINA PARA LAS DIFERENTES AREAS DE LA CEE</t>
  </si>
  <si>
    <t>CAFETOMEX, S.A. DE C.V.</t>
  </si>
  <si>
    <t>ENCUADERNACIÓN GENERAL, S.A. DE C.V.</t>
  </si>
  <si>
    <t>LIBRERÍA Y PAPELERIA BACHILLER, S.A. DE C.V.</t>
  </si>
  <si>
    <t>PAPELERIA Y EQUIPOS DE OFICINA DE MONTERREY, S.A. DE C.V.</t>
  </si>
  <si>
    <t>PROYECTOS Y EDIFICACIONES REGIOMONTANAS, S.A. DE C.V.</t>
  </si>
  <si>
    <t>CONSTRUCCIONES TECNOLOGICAS DCK, S.A. DE C.V.</t>
  </si>
  <si>
    <t>KMD CONSTRUCCIÓN Y DISEÑO, S.A. DE C.V.</t>
  </si>
  <si>
    <t>GRUPO GLOBALEN DE ENTREPRISE, S.A. DE C.V.</t>
  </si>
  <si>
    <t>ENCUADERNACION GENERAL, S.A. DE C.V.</t>
  </si>
  <si>
    <t>LIBRERÍA Y PAPAELERIA BACHILLER, S.A. DE C.V.</t>
  </si>
  <si>
    <t>REDES Y ACCESORIOS COMPUTACIONALES, S.A. DE C.V.</t>
  </si>
  <si>
    <t>HOMERO</t>
  </si>
  <si>
    <t xml:space="preserve">FLORES </t>
  </si>
  <si>
    <t>RODRIGUEZ</t>
  </si>
  <si>
    <t>COMASER, S.A. DE C.V.</t>
  </si>
  <si>
    <t>REGIOPROMOS DEL NORESTE, S. DE R.L. DE C.V.</t>
  </si>
  <si>
    <t xml:space="preserve">TEGRA PROMOCIONALES, S.A. </t>
  </si>
  <si>
    <t>MC PROMOS, S.A. DE C.V.</t>
  </si>
  <si>
    <t>FUERZA GRAFICA DEL NORTE, S.A. DE C.V.</t>
  </si>
  <si>
    <t>PORTALES PUBLICIDAD, S.A. DE C.V.</t>
  </si>
  <si>
    <t>REDES Y ACCESORIOS COMPTACIONALES, S.A. DE C.V.</t>
  </si>
  <si>
    <t>NUGA SYS, S.A. DE C.V.</t>
  </si>
  <si>
    <t>ORTIGA COMERCIALIZADORA, S.A. DE C.V.</t>
  </si>
  <si>
    <t>FLORES</t>
  </si>
  <si>
    <t>COPIADORAS Y TECNOLOGIA LASER, S.A. DE C.V.</t>
  </si>
  <si>
    <t xml:space="preserve">JOSE URBANO </t>
  </si>
  <si>
    <t>PASQUEL</t>
  </si>
  <si>
    <t>GARZA</t>
  </si>
  <si>
    <t>TECNICA APLICADA NACIONAL, S.A. DE C.V.</t>
  </si>
  <si>
    <t>MARIA LORENA</t>
  </si>
  <si>
    <t>MENDOZA</t>
  </si>
  <si>
    <t>SANCHEZ</t>
  </si>
  <si>
    <t>SILVIA</t>
  </si>
  <si>
    <t>OROZCO</t>
  </si>
  <si>
    <t>VALLEJO</t>
  </si>
  <si>
    <t>DISTRIBUIDORA ARCA CONTINENTAL S. DE R.L. DE C.V.</t>
  </si>
  <si>
    <t>ADJUDICACION DIRECTA CON TRES COTIZACIONES</t>
  </si>
  <si>
    <t>Corresponde a una compra mayor a 2400 cuotas y menor a 14400 cuotas. Artículo 64 fracción II de la Ley de Egresos del Estado de Nuevo León</t>
  </si>
  <si>
    <t>2 PZAS CONTROL INALAMBRICO DE DIAPOSITIVAS CON AIR MOUSE Y APUNTADOR LASER.
PRESENTADOR APUNTADOR LASER INALAMBRICO
MARCA LOGITECH
MODELO  R4000
CON BOTONES PARA ADELANTAR Y ATRASAR DIAPOSITIVAS 
CON ALCANCE DE 15 METROS</t>
  </si>
  <si>
    <t>2 PZAS CONTROL INALAMBRICO DE DIAPOSITIVAS CON AIR MOUSE Y APUNTADOR LASER.
Presentador Apuntador Láser Inalámbrico
Marca: Logitech
Modelo: R400
Con botones para adelantar y atrasar diapositivas
Con alcance de 15metros</t>
  </si>
  <si>
    <t>480 PZAS BOTELLAS DE AGUA PERSONALIZADAS
PRESENTACION DE 355 ML.
CON ETIQUETA INSTITUCIONAL Y PERSONALIZADA.
TAPA EN COLOR AMARILLO O BLANCO.</t>
  </si>
  <si>
    <t>3 CAJAS CUBIERTA PLÁSTICA PARA ENGARGOLAR TAMAÑO OFICIO TRANSPARENTE.
5 JUEGOS SUJETA LIBROS MESH COLOR NEGRO METÁLICO
3 PAQ. POSTES DE ALUMINIO PARA SUJETAR HOJAS, 75MM CAPACIDAD 750 HOJAS CON 100 PZAS
3 PAQ. POSTES DE ALUMINIO PARA SUJETAR HOJAS, 50MM CAPACIDAD 500 HOJAS CON 100 PZAS
2 CAJAS ARILLO METALICO PARA ENCUADERNAR GBC 7 OCTAVOS   CAJA CON 20
5 PZAS LAPIZ ADHESIVO PRITT PIEZA DE 40GS
3 CAJAS DE LIGAS NUMERO  18 CAJA CON 100 GMS
2 CAJAS PLUMA SARASA AZUL CAJA CON 12 PZAS</t>
  </si>
  <si>
    <t>DIRECCIÓN JURÍDICA</t>
  </si>
  <si>
    <t xml:space="preserve">97 PZAS TROVICELES IMPRESOS 
SE ANEXAN ESPECIFICACIONES </t>
  </si>
  <si>
    <t>1 SERVICIO RETIRO DE PTR, IMPRESIÓN Y COLOCACION DE LONA.
SE ANEXAN ESPECIFICACIONES
4 SERVICIOS RETIRO DE PTR, IMPRESIÓN Y COLOCACION DE LONA.
SE ANEXAN ESPECIFICACIONES</t>
  </si>
  <si>
    <t>78 PZAS FOCO LUZ DE DÍA DE 45W IGUAL A 180W</t>
  </si>
  <si>
    <t>78 PZAS FOCO LUZ DE DÍA DE 45W=180W</t>
  </si>
  <si>
    <t>1 DRONE PHANTOM 4 PRO
SE ANEXAN ESPECIFICACIONES</t>
  </si>
  <si>
    <t xml:space="preserve">2 PZAS PARA BATERIA DE DRONE 
SE ANEXAN ESPECIFICACIONES
1 PZA BATERIA CAMARA MEVO
SE ANEXAN ESPECIFICACIONES2 PZAS PARA BATERIA DE DRONE </t>
  </si>
  <si>
    <t>2986; 2987</t>
  </si>
  <si>
    <t xml:space="preserve">40 PZAS PLACA DE PARED DE 1 PTO BLANCA  MODELO LAN 2517 1P WT
40 PZAS PLACA DE PARED DE 2 PTO BLANCA MODELO LAN 2517 2P WT
100 PZAS JACK 4 PARES RJ45 CAT 5E AZUL
DEBIDO A LA INSTALACIÓN DE LAS COMISIONES MUNICIPALES SE REQUIERE COMO MAXIMO TIEMPO DE ENTREGA DE 1 SEMANA 
</t>
  </si>
  <si>
    <t>40 PZAS PLACA DE PARED DE 1 PTO BLANCA
40 PZAS PLACA DE PARED DE 2 PTO BLANCA
100 PZAS JACK 4 PARES RJ45 CAT-5E AZUL
MODELO: LAN-2517-1P-WT
DEBIDO A LA INSTALACIÓN DE LAS COMISIONES MUNICIPALES SE REQUIERE COMO MAXIMO TIEMPO DE ENTREGA DE 1 SEMANA 
MODELO: LAN-2517</t>
  </si>
  <si>
    <t xml:space="preserve">1 SERVICIO DE ORGANIZACIÓN DE CARRERA DEPORTIVA 
SE ANEXAN ESPECIFICACIONES </t>
  </si>
  <si>
    <t>600 PZAS ENTREPAÑOS CON REFUERZOS.
SE ANEXAN ESPECIFICACIONES.
300 POSTES 
SE ANEXAN ESPECIFICACIONES 
1000 PZAS TORNILLOS GALVANIZADOS 
SE ANEXAN ESPECIFICACIONES 
1000 PZAS TUERCA HEXAGONAL
1000 PZAS RONDANAS PLANAS</t>
  </si>
  <si>
    <t>2 SERVICIOS IMPRESIÓN DE LONA EN ALTA RESOLUCION 
SE ANEXAN ESPECIFICACIONES.
8 PZAS IMPRESIÓN DE VINILES
IMPRESIÓN E INSTALACIÓN DE VINIL RECORTADO 3M SOBRE ACRILICO EXISTENTE 
SE ANEXAN ESPECIFICACIONES</t>
  </si>
  <si>
    <t>8 PZAS ACRILICO TRANSPARENTE</t>
  </si>
  <si>
    <t>8 PZAS ACRILICOS TRANSPARENTES</t>
  </si>
  <si>
    <t>1 SERVICIO DE ORGANIZACION DE CARRERA DEPORTIVA
SE ANEXAN ESPECIFICACIONES</t>
  </si>
  <si>
    <t>15 PIEZAS ROLLO PELICULA PLASTICA 18 PULGADAS 4000 FT GRADO ALIMENTICIO</t>
  </si>
  <si>
    <t>15 PIEZAS ROLLO PELICULA PLASTICA 18" 4000 FT GRADO ALIMENTICIO</t>
  </si>
  <si>
    <t>2 PZAS CINTA ADHESIVA DE ESPUMA SCOTCH PARA MONTAJE 8.89 MTS
5 PAQ HOJAS OPALINA T/CARTA PAQUETE C/100 HOJAS DE 120 GRAMOS M2
5 PZAS CARTULINA OPALINA BCA 57X87CM
1 LATA DE PEGAMENTO SPRAY MOUNT SCOTCH REMOVIBLE
4 PZAS EXACTOS CON CUCHILLA DE 18 MM PIEZA
30 PZAS SOBRE DE PROPILENO CON ADHESIVO 11.5x15.5CM MAS 4CM ADHESIVO PAQ CON 25
4PZAS PAPEL POCHTECA OPALINA LINEAL COLOR TEXTURIZADA 216 MM X 279 MM X 279
MM 180
4 PZAS PAPEL POCHTECA OPALINA LINEAL COLOR TEXTURIZADA 216 MM X 279 MM X 279
MM 180
1 PAQ PAPEL TABLOIDE BOND
2 PZAS LAPIZ ADHESIVO PRITT PIEZA DE 40GS
4 PZAS PLIEGO FOAMBOARD
6 PZAS ROLLO PAPEL BOND PARA PLOTTER
3 PZAS ROLLOS DE PAPEL BOND DE .91 CMS X 50 MTS PARA PLOTTER HP DES
4 PZAS  TIJERAS DE 6 PAQUETE CON 1 PZA. 
2 PZAS PEGAMENTO DE CONTACTO RESISTOL 5000 21 ML (TUBITO)
2 PZAS CINTA ADHESIVA DOBLE CAPA
2 CAJAS HOJAS TAMAÑO CARTA (VISION BOND) CAJA CON 10 PQTS DE 500 PIEZAS CADA PAQUETE.
1 PZAS GRPAPDORA CAJA CON 1 PIEZA.
1 PZA DESPACHADOR DE CINTA SCOTCH CHICA PIEZA.</t>
  </si>
  <si>
    <t>2 PZAS CINTA ADHESIVA DE ESPUMA SCOTCH PARA MONTAJE 8.89 MTS
5 PAQ HOJAS OPALINA T/CARTA PAQUETE C/100 HOJAS DE 120 G/M2
5 PZAS CARTULINA OPALINA BCA 57X87CM
1 LATA DE PEGAMENTO SPRAY MOUNT SCOTCH REMOVIBLE
4 PZAS EXACTOS CON CUCHILLA DE 18 MM PIEZA
30 PZAS SOBRE DE PROPILENO CON ADHESIVO 11.5x15.5CM + 4CM ADHESIVO PAQ C/25
4PZAS PAPEL POCHTECA OPALINA LINEAL COLOR TEXTURIZADA 216 MM X 279 MM X 279
MM 180
4 PZAS PAPEL POCHTECA OPALINA LINEAL COLOR TEXTURIZADA 216 MM X 279 MM X 279
MM 180
1 PAQ PAPEL TABLOIDE BOND
2 PZAS LAPIZ ADHESIVO PRITT PIEZA DE 40GS
4 PZAS PLIEGO FOAMBOARD
6 PZAS ROLLO PAPEL BOND PARA PLOTTER
3 PZAS ROLLOS DE PAPEL BOND DE .91 CMS X 50 MTS PARA PLOTTER HP DES
4 PZAS  TIJERAS DE 6 PAQUETE C/1 PZA. 
2 PZAS PEGAMENTO DE CONTACTO RESISTOL 5000 21 ML (TUBITO)
2 PZAS CINTA ADHESIVA DOBLE CAPA
2 CAJAS HOJAS T/CARTA (VISION BOND) CAJA CON 10 PQTS DE 500 PIEZAS CADA PAQUETE.
1 PZAS GRPAPDORA CAJA C/1 PIEZA.
1 PZA DESPACHADOR DE CINTA SCOTCH CHICA PIEZA.</t>
  </si>
  <si>
    <t xml:space="preserve">3 CAJAS BOLIGRAFO (PLUMA) BIC DIAMANTE FINO TINTA ROJA
5 CAJAS PLUMAS AZULES MARCA BIC CAJA CON 12
14 PZAS REGLAS METALICAS ESTUCHE CON UNA PIEZA
12 PZAS GRAPADORAS CAJA CON 1 PIEZA
13 PZAS DESENGRAPADOR CAJA CON UNA PIEZA
14 PZAS CORRECTORES LIQUIDOS BOTE DE 20 ML CON U PIEZA
7 PZAS BORRADORES BLANCOS (GOMA) BLISTER CON 2
4 PZAS  TIJERAS DE 6 PAQUETE CON 1 PZA. 
8 PZAS POST IT MEDIANOS (3X3) NEON PIEZA CON 400 HOJAS
5 CAJAS GRAPAS PILOT STD CAPACIDAD DE 25 HOJAS EN CAJA
3 CAJAS SUJETA DOCUMENTOS MEDIANO CAJA CON 12 PZAS.
3 CAJAS SUJETA DOCUMENTOS GRANDE CAJA CON 12 PZAS.
2 CAJAS LEGAJOS TAMAÑO CARTA CAJA CON 100 PZAS.
1 CAJA HOJAS TAMAÑO CARTA (VISION BOND) CAJA CON 10 PQTS DE 500 PIEZAS CADA PAQUETE.
15 PZAS MARCADORES FLUORESCENTES AMARILLOS PIEZA.
1 PAQ. MARCADORES PARA PINTARRON PAQUETE CON 4.
1 CAJA PROTECTORES DE HOJAS KINERA CAJA CON 100.
2 PZAS  CARPETAS BLANCAS DE 2 PIEZA. </t>
  </si>
  <si>
    <t>SOLUNEC, S.A. DE C.V.</t>
  </si>
  <si>
    <t>ORTIGA COMERCIALIZADORA S.A. DE C.V.</t>
  </si>
  <si>
    <t>SOLUNEC S.A. DE C.V.</t>
  </si>
  <si>
    <t>REGIOPROMOS DEL NORESTE S, DE RL DE CV</t>
  </si>
  <si>
    <t>FERREURDIALES, S.A. DE C.V.</t>
  </si>
  <si>
    <t>MARIA DEL ROBLE GONZALEZ MARTINEZ</t>
  </si>
  <si>
    <t>REDES Y ACCESORIOS COMPUTACIONES, S.A. DE C.V.</t>
  </si>
  <si>
    <t>TROTIME, S.A. DE C.V.</t>
  </si>
  <si>
    <t xml:space="preserve">JESUS SALVADOR </t>
  </si>
  <si>
    <t xml:space="preserve">CARRILLO </t>
  </si>
  <si>
    <t>POLO</t>
  </si>
  <si>
    <t>GRAFIFORMAS, S.A. DE C.V.</t>
  </si>
  <si>
    <t>MULTIPRODUCTOS Y SERVICIOS ANAHUAC, S.A. DE C.V.</t>
  </si>
  <si>
    <t>SOLUNEC , S.A. DE C.V.</t>
  </si>
  <si>
    <t>CARRILLO</t>
  </si>
  <si>
    <t>MATERIALES Y UTILES DE OFICINA PARA EL AREA DE PARTICIPACIÓN CIUDADANA</t>
  </si>
  <si>
    <t xml:space="preserve"> UNIDAD DE PARTICIPACIÓN CIUDADANA</t>
  </si>
  <si>
    <t>2905; 2906</t>
  </si>
  <si>
    <t>70 KILOS CAFÉ TIPO AMERICANO BOLSA DE 1 KG
5 KILOS CAFÉ TIPO DESCAFEINADO BOLSA DE 1 KG</t>
  </si>
  <si>
    <t xml:space="preserve">10 PZA CARTUCHO RIBBON ZEBRA COLOR YMCKO 800033-840 PARA ZEBRA IX SERIES 200 IMÁGENES
</t>
  </si>
  <si>
    <t xml:space="preserve">1 PZA GUIA DE COLORES PANTONE
FORMULA GUIDE COATED AND UNCOATED
MARCA: PANTONE
</t>
  </si>
  <si>
    <t xml:space="preserve">52 PZA SELLO DE GOMA CON BASE Y MANGO DE MADERA SEGUN
INFORMACION ANEXA.
52 PZA TINTA LIQUIDA PARA SELLO (NO ROLL-ON) PIEZA
TINTA NEGRA EN GOTERO
52 PZA COJIN PARA SELLO DE TINTA NEGRA
</t>
  </si>
  <si>
    <t>1 PZA TONER HP CF281X NEGRO PARA IMPRESORA LASERJET ENTERPRISE M605</t>
  </si>
  <si>
    <t>TONER HP CF281X NEGRO PARA IMPRESORA LASERJET ENTERPRISE M605</t>
  </si>
  <si>
    <t xml:space="preserve">1 PZA PIZARRON DE CORCHO 40 X 60 CMS
5 PAQ ETIQUETAS DE CD HOJA PARA ROTULAR CDS Y DVD PAQUETE CON 100
3 CAJA HOJAS TAMAÑO CARTA (VISION BOND) CAJA CON 10 PQTS DE 500 PIEZAS CADA PAQUETE
</t>
  </si>
  <si>
    <t>DIRECCIÓN DE ORGANIZACIÓN Y ESTADISTICA ELECTORAL</t>
  </si>
  <si>
    <t xml:space="preserve">1 PAQ ETIQUETAS AVERY # 5261 CAJA CON 500
2 CAJA HOJAS TAMAÑO CARTA (VISION BOND) CAJA CON 10 PQTS DE 500 PIEZAS CADA PAQUETE
2 CAJA PLUMAS PAPER MATE PUNTO FINO KILOMÉTRICO 100 CAJA CON 12
2 PZA DESPACHADOR DE CINTA SCOTCH CHICA PIEZA
2 PAQ MARCADORES AQUACOLOR PAQUETE CON 4
30 PZA LAPIZ MIRADO # 2.5
2 PZA REVISTERO DE PLASTICO NEGRO
10 CAJA CLIPS NIQUELADOS #2 CAJA CON 100
4 PZA POST IT DE NOTAS CONTINUAS PIEZA
</t>
  </si>
  <si>
    <t>DIRECCIÓN DE CAPACITACIÓN ELECTORAL</t>
  </si>
  <si>
    <t xml:space="preserve">1 PAQ ETIQUETAS AVERI # 5261 CAJA CON 500
2 CAJA HOJAS TAMAÑO CARTA (VISION BOND) CAJA CON 10 PQTS DE 500 PIEZAS CADA PAQUETE
2 CAJA PLUMAS PAPER MATE PUNTO FINO KILOMÉTRICO 100 CAJA CON 12
2 PZA DESPACHADOR DE CINTA SCOTCH CHICA PIEZA
2 PAQ MARCADORES AQUACOLOR PAQUETE CON 4
30 PZA LAPIZ MIRADO # 2.5
2 PZA REVISTERO DE PLASTICO NEGRO
10 CAJA CLIPS NIQUELADOS #2 CAJA CON 100
4 PZA POST IT DE NOTAS CONTINUAS PIEZA
</t>
  </si>
  <si>
    <t xml:space="preserve">15 PAQ REFRESCOS COCA COLA PAQUETE CON 12 BOTELLAS DE 355 ML.
15 PAQ REFRESCOS COCA COLA LIGTH PAQUETE CON 12 BOTELLAS DE 355 ML.
</t>
  </si>
  <si>
    <t xml:space="preserve">15 PAQ REFRESCOS COCA COLA PAQUETE C/12 BOTELLAS DE 355 ML.
15 PAQ REFRESCOS COCA COLA LIGTH PAQUETE C/12 BOTELLAS DE 355 ML.
</t>
  </si>
  <si>
    <t xml:space="preserve">20 PZA LONAS PARA MUPIE
MEDIDA: 2.40MTS. X 1.40MTS
SE ANEXAN ESPECIFICACIONES.
10 PZA LONA
MEDIDA: .80 X 1.80MTS
SE ANEXAN ESPECIFICACIONES.
</t>
  </si>
  <si>
    <t>1 PZA IPAD
SE ANEXA ESPECIFICACIONES</t>
  </si>
  <si>
    <t>6 PZAS TABLET
SE ANEXAN ESPECIFICACIONES</t>
  </si>
  <si>
    <t>44 PZAS LIBRETA F.F. PASTA DURA ESTRELLA 0087 7MM 192 HOJAS 4 MANOS MARCA SCRIBE DE ADOSA SKU38516.</t>
  </si>
  <si>
    <t>4 PZA SELLOS AUTO ENTINTABLES TRODAT PRINTY 4915 CON LA LEYENDA COTIZACION RECIBIDA POR CORREO ELECTRONICO</t>
  </si>
  <si>
    <t>1000 PZA BOLSAS DE PLASTICO TRANSPARENTE CALIBRE 250
25000 PZA BOLSAS DE PLASTICO TRANSPARENTE CALIBRE 250
5 KILOS TUBO DE POLIETILENO DE 5 CM DE ANCHO CALIBRE 200</t>
  </si>
  <si>
    <t>2 SERV MAESTRO DE CEREMONIAS
SE ANEXAN ESPECIFICACIONES</t>
  </si>
  <si>
    <t>2 PZAS CARTUCHO PARA IMPRESORA HPLASER P4015N MOD. 64A</t>
  </si>
  <si>
    <t>CONSEJEROS ELECTORALES</t>
  </si>
  <si>
    <t>1 PZA CARTUCHO Q5942A NEGRO PARA IMPRESORA HP LASERJET 4250N</t>
  </si>
  <si>
    <t>4 PZA SELLO DE RECIBIDO MARCA TRODAT PROFESIONAL 5470</t>
  </si>
  <si>
    <t>6 PZAS IMPRESORA
SE ANEXAN ESPECIFICACIONES</t>
  </si>
  <si>
    <t>ABASTECEDORA DE OFICINAS, S.A. DE C.V.</t>
  </si>
  <si>
    <t>CLAUDIA MARGARITA</t>
  </si>
  <si>
    <t xml:space="preserve">MARTINEZ </t>
  </si>
  <si>
    <t>SANTOS</t>
  </si>
  <si>
    <t>DISTRIBUIDORA ARCA CONTINENTAL, S. DE R.L. DE C.V.</t>
  </si>
  <si>
    <t>JOSE URBANO</t>
  </si>
  <si>
    <t>COPIADORA Y TECNOLOGÍA LÁSER, S.A. DE C.V.</t>
  </si>
  <si>
    <t>REGIOPROMOS DEL NORESTE, S.A. DE C.V.</t>
  </si>
  <si>
    <t>MICROPLUS CÓMPUTO Y SERVICIOS, S.A. DE C.V.</t>
  </si>
  <si>
    <t>CONSULTORÍA INTEGRAL DE INFORMATICA, S.A. DE C.V.</t>
  </si>
  <si>
    <t>JORGE LUIS</t>
  </si>
  <si>
    <t>SALINAS</t>
  </si>
  <si>
    <t>POLYEMPAQUES Y DERIVADOS MONTERREY, S.A. DE C.V.</t>
  </si>
  <si>
    <t>ARMANDO</t>
  </si>
  <si>
    <t>CAVAZOS</t>
  </si>
  <si>
    <t>REGALADO</t>
  </si>
  <si>
    <t>CAFETOMEX, S.A. DE  C.V.</t>
  </si>
  <si>
    <t>MARTINEZ</t>
  </si>
  <si>
    <t>REGIOPROMOS DEL NORESTE, S. DE R.L. DE C.V</t>
  </si>
  <si>
    <t xml:space="preserve">2 PZA SILLONES </t>
  </si>
  <si>
    <t>3,000 FOLLETOS</t>
  </si>
  <si>
    <t xml:space="preserve">1 PZA ROTULADORA DE DISCOS </t>
  </si>
  <si>
    <t xml:space="preserve">1PZA  ROTULADORA DE DISCOS </t>
  </si>
  <si>
    <t xml:space="preserve">700 PZA TAZAS </t>
  </si>
  <si>
    <t>ARTICULOS PROMOCIONALES</t>
  </si>
  <si>
    <t xml:space="preserve">2 SER PUBLICIDAD EN PRENSA </t>
  </si>
  <si>
    <t>PUBLICIDAD EN PRENSA</t>
  </si>
  <si>
    <t>2941; 2942</t>
  </si>
  <si>
    <t>1 SER ORGANIZACIÓN DE EVENTO INSTITUCIONAL</t>
  </si>
  <si>
    <t>200 PZA IMPRESIÓN DE CARTELES ,  2000 PZA IMPRESIÓN DE VOLANTES</t>
  </si>
  <si>
    <t xml:space="preserve">1000 IMPRESIÓN DE LEY DE PARTICIPACIÓN CIUDADANA </t>
  </si>
  <si>
    <t>10 CAJA HOJAS TAMAÑO CARTA VISION BOND CAJA CON 10 PQTS DE 500 PIEZAS CADA PAQUETE 
10 CAJA HOJAS T/OFICIO CAJA CON 10 PAQUETES.  
6 PZA  TABLA BACO CLIP MADERA OFICIO   
3 PZA TARJETA DE MEMORIA SD UHS-I KINGSTON CLASE 10 16 GB  
5 PZA GRAPADORAS CAJA CON 1 PIEZA ENGRAPADORA METÁLICA DE TIRA COMPLETA MODELO P404 ACABADO CROMO     
4 PZA TIJERAS DE ACERO INOXIDABLE GRANDES   
24 PZA CINTAS TRANSPARENTES 48MM X 50M PIEZA   
2 CAJA PROTECTOR DE HOJA KINERA TAM. OFICIO CON 100 PZAS TRANSPARENTE  
6 PZA POST IT MEDIANOS 3 POR 3 NEON PIEZA CON 400 HOJAS</t>
  </si>
  <si>
    <t>3 PZA ESCRITORIO SE REQUIERE ESCRITORIO TIPO PENINSULA DE MELAMINA  DE 1.20 *60 DE ANCHO CON  LATERAL DERECHO DE  1.00*50 CON 3 CAJONES  
3 PZA  ESCRITORIO SE REQUIERE ESCRITORIO TIPO PENINSULA DE MELAMINA   DE 1.20 *60 DE ANCHO CON LATERAL IZQUIERDO DE  1.00*50 CON 3 CAJONES    
6 PZA SILLON CON DESCANZA BRAZOS REFORZADO EN COLOR NEGRO   
7 PZA SILLA  SIN DESCANSA BRAZOS PARA VISITAS SIN RUEDAS  
1 PZA ARCHIVERO VERTICAL DE 4 GAVETAS de 60*50 TAMAÑO OFICIO  CON  CHAPA FABRICADO EN MELAMINA COLOR NEGRO  
1 PZA ARCHIVERO VERTICAL DE 3 GAVETAS DE 60*50 TAMAÑO OFICIO CON CHAPA FABRICADO EN MELAMINA DE COLOR NEGRO SE ANEXA ARCHIVO DE ESPECIFICACIONES DE CADA UNO DE LOS ARTICULOS</t>
  </si>
  <si>
    <t>2935; 2936</t>
  </si>
  <si>
    <t>1 SER DE INSTALACIÓN E IMPRESIÓN DE PROMOCIÓN INTERNA EN LA CEE, DE LA CAMPAÑA INSTITUCIONAL</t>
  </si>
  <si>
    <t>4,000 PZA IMPRESIÓN DE VOLANTES,   6,000 PZA IMPRESCIÓN DE TRIPTICO</t>
  </si>
  <si>
    <t>4000 PZA IMPRESIÓN DE VOLANTES,   6000 PZA IMPRESCIÓN DE TRIPTICO</t>
  </si>
  <si>
    <t>1000 PZA IMPRESIÓN  DE LEY ELECTORAL</t>
  </si>
  <si>
    <t xml:space="preserve">1000 PZA  IMPRESIÓN DE LEY ELECTORAL </t>
  </si>
  <si>
    <t xml:space="preserve">300 PZA IMPRESIÓN DE CALENDARIO </t>
  </si>
  <si>
    <t>1 PZA SILLON 
SE ANEXA IMAGEN PARA CARACTERISTICAS.
COLOR NEGRO Y DESCANSA BRAZOS</t>
  </si>
  <si>
    <t>UNIDAD DE SECRETARIADO</t>
  </si>
  <si>
    <t>6 PZA MINISPLIT, 1 MINISPLIT</t>
  </si>
  <si>
    <t>1 PZA  VIDEOCAMARA1 MEVO CAMARA (NEGRO) SE ANEXAN ESPECIFICACIONES TRIPIE 
1 PZA TRIPIE PARA CAMARA MEVO. SE ANEXAN ESPECIFICACIONES.</t>
  </si>
  <si>
    <t xml:space="preserve">UNIDAD DE TECNOLOGÍA Y SISTEMAS </t>
  </si>
  <si>
    <t>1 PZA  PISTOLA DE CALOR DE 1800W PARA MANTENIMIENTO ESTETICO DE LOS VEHICULOS OFICIALES DE LA CEE   
1 PZA PULIDOR 1200W V V R 600 A 3300 RPM PARA  MANTENIMIENTO ESTETICO DE LOS VEHICULOS OFICIALES DE LA CEE   
1 PZA MARTILLO DE GOMA PARA MANTENIMIENTO ESTETICO DE LOS VEHICULOS OFICIALES DE LA CEE</t>
  </si>
  <si>
    <t>1 SER SERVICIO DE PERIFONEO 
SE ANEXAN ESPECIFICACIONES</t>
  </si>
  <si>
    <t>10 PZA ROLLOS DE PAPEL BOND DE .91 CMS X 50 MTS PARA PLOTTER HP DES (NUCLEO 2")</t>
  </si>
  <si>
    <t xml:space="preserve">1 SER CARRITO DE CARRITO DE HOTDOGS PARA 100 PERSONAS, PARA LA FUNCIÓN DE CINE DEL PRÓXIMO JUEVES 22 DE FEBRERO DE 2018, EN LAS INSTALACIONES DE LA CEE, SE REQUIERE SE INSTALEN A PARTIR DE LAS 18:30 HRS. </t>
  </si>
  <si>
    <t xml:space="preserve">PESOS </t>
  </si>
  <si>
    <t>3 PZA CARPETAS BLANCAS DE 1"" 1/2 PIEZA   
3 PZA CARPETAS BLANCAS DE 2"" PIEZA   
3 PZA CARPETAS BLANCAS DE 5"" "   
2 PZA DESPACHADOR POP UP (POST-IT)   
5 CAJA PROTECTORES DE HOJAS KINERA CAJA C/100  
6 PZA POST IT DE   BANDERITA VARIOS COLORES PIEZA   
5 CAJA SUJETA DOCUMENTOS CHICO CAJA CON 12 PZAS.   
10 PZA CD-R   
2 PZA MEMORIA USB 32 GB  
3 CAJA LEGAJOS T/CARTA CAJA CON 100 PZAS.  
1 PAQ MARCADORES PERMANENTES SHARPIE (PAQUETE 8 PZAS)</t>
  </si>
  <si>
    <t>2 PZA  RACH 3/8 5249 MARCA URREA.  
2 PZA  DADOS 7/16 CAJA LARGO 11.11 mm 5014H MARCA URREA   
2 PZA  DESARMADOR PUNTA DE DADO 7/16 CR-V 9214 11.1 mm   
2 PZA  LLAVE DE 7/16 MIXTA 1214 URREA 11.1 mm   
20 PZA PARES DE JUEGOS DE GUANTES TIPO OPERADOR EN PIEL  
10 PZA SEGUETAS PARA ACERO DE 32 DIENTES POR PULGADA, DE 12 PULGADAS DE LARGO MARCA LEN  
9 KILOS DE CLAVOS DE 2´´ CON CABEZA   
2 KILOS DE CLAVOS DE 2.5´´ CON CABEZA   
2 PZA BOTE DE ACEITE 3-IN-ONE Multi-Purpose Oil DE 90ml.   
1 PZA  LATAS DE 19 LITROS DE ADELGAZADOR (TINER) N°1   
60 KILOS DE ESTOPA   
50 MTS METROS DE FRANELA COLOR GRIS  
40 PZA ROLLO PELICULA PLASTICA 18` 4000 FT GRADO ALIMENTICIO 
20 PZA ATOMIZADORES TIPO PISTOLA DE PLASTICO</t>
  </si>
  <si>
    <t>1 SER PUBLICIDAD EN PRENSA EN PERIODICO MILENIO VIERNES 23FEB. 3 X 5 VERTICAL 14.6CM DE BASE X 20.9CM DE ALTO EN BLANCO Y NEGRO</t>
  </si>
  <si>
    <t>4 PZA TABLET SE ANEXA ESPECIFICACIONES DE TABLET.</t>
  </si>
  <si>
    <t>DIRECCIÓN DE FISCALIZACIÓN A PARTIDOS POLITICOS</t>
  </si>
  <si>
    <t>1 SERVICIO DE ALIMENTOS PARA EL MIÉRCOLES 28 DE FEBRERO A PARTIR DE LAS 8:30 AM. PARA 20 PERSONAS QUE INCLUYA:   FRUTA,  PAN DULCE, JUEGO DE NARANJA, REFRESCOS (COCA COLA Y DIETA) CAFÉ, AGUA, PLATO FUERTE: CHILAQUILES CON POLLO, FRIJOLES REFRITOS MACHACADO, HUEVO CON JAMÓN Y SALSA., TORTILLAS DE MAÍZ Y HARINA 2 MESEROS LOZA Y CUBIERTOS</t>
  </si>
  <si>
    <t>RAUL ANTONIO</t>
  </si>
  <si>
    <t>VILLARREAL</t>
  </si>
  <si>
    <t>DE LA GARZA</t>
  </si>
  <si>
    <t>FOCOMSA, S.A. DE.C.V</t>
  </si>
  <si>
    <t>YOR TE, S.A. DE C.V.</t>
  </si>
  <si>
    <t>EDICIONES DEL NORTE, S.A. DE C.V.</t>
  </si>
  <si>
    <t>EDITORIAL EL PORVENIR, S.A. DE C.V.</t>
  </si>
  <si>
    <t>PUBLICACIONES METROPOLITANAS, S.A. DE C.V.</t>
  </si>
  <si>
    <t xml:space="preserve">EDITORIAL MONTERREY, S.A. </t>
  </si>
  <si>
    <t>MILENIO DIARIO, S.A. DE C.V.</t>
  </si>
  <si>
    <t>QUIMICOS Y PAPELES DEL NORTE, S.A. DE C.V.</t>
  </si>
  <si>
    <t>S.G. POVEEDORES, S.A. DE C.V.</t>
  </si>
  <si>
    <t>JOSE FRANCISCO</t>
  </si>
  <si>
    <t>EBENEZER PAPELERA, S.A. DE C.V.</t>
  </si>
  <si>
    <t>JESUS SALVADOR</t>
  </si>
  <si>
    <t xml:space="preserve">IMPRESOS TECOGRAFICOS, S.A. DE C.V. </t>
  </si>
  <si>
    <t xml:space="preserve">RICARDO DE JESÚS </t>
  </si>
  <si>
    <t>GARCÍA</t>
  </si>
  <si>
    <t>ORTIGA  COMERCIALIZADORA, S.A. DE C.V.</t>
  </si>
  <si>
    <t>FERREURDIALES, S.A. DE  C.V.</t>
  </si>
  <si>
    <t xml:space="preserve">RUIZ </t>
  </si>
  <si>
    <t xml:space="preserve">CARDOZA </t>
  </si>
  <si>
    <t xml:space="preserve">MARIANA </t>
  </si>
  <si>
    <t xml:space="preserve">MACIAS </t>
  </si>
  <si>
    <t>PUENTE</t>
  </si>
  <si>
    <t>CONSULORIA INTEGRAL DE INFORMATICA, S.A. DE C.V.</t>
  </si>
  <si>
    <t>LOPEZ BARRO EVENTOS, S.A. DE C.V.</t>
  </si>
  <si>
    <t>REGIOPROMOS DEL NORESTE, S. R.L. DE C.V.</t>
  </si>
  <si>
    <t>S.G. PROVEEDORES, S.A. DE C.V.</t>
  </si>
  <si>
    <t xml:space="preserve">JOSE FRACISCO </t>
  </si>
  <si>
    <t xml:space="preserve">GARCIA </t>
  </si>
  <si>
    <t xml:space="preserve">MORALES </t>
  </si>
  <si>
    <t>IMPRESOS TECNOGRAFICOS, S.A. DE C.V.</t>
  </si>
  <si>
    <t>FERREUDIALES, S.A. DE C.V.</t>
  </si>
  <si>
    <t>1 SER MANTENIMIENTO CORRECTIVO A VEHICULO OFICIAL NISSAN TSURU 2011 
NISSAN TSURU PLACAS SPA-7842 (57) MODELO 2011,
CONSISTENTE EN CAMBIO DE ALTERNADOR (100 AMPERES)</t>
  </si>
  <si>
    <t xml:space="preserve"> 2 PZA PERFORADORA 3 ORIFICIOS
pERFORADORA TRIPLE LÁMINA DE ACERO, MANDO DE HIERRO
FUNDIDO, DE TRES PERFORACIONES USO RUDO CON DADOS Y
REGLETAS AJUSTABLES PEGASO 300</t>
  </si>
  <si>
    <t>1 CAJA CONO PARA AGUA CAJA C/20 PAQUETES (CON 250 PZAS C/PAQUETE)
6 CAJA CUCHARA BLANCA MEDIANA DESECHABLE CAJA C/40 PAQ (CON 25 PZAS C/PAQ)
 4 CAJAPLATO BLANCO REDONDO # 3 DE PLASTICO SIN DIVISIONES C/25 PAQ (C/20 PZAS
C/PAQ)
6 CAJA PLATO BLANCO REDONDO # 5 DE PLASTICO SIN DIVISIONES C/25 PAQ (C/20 PZAS
C/PAQ)
50 PZA SERVILLETAS PETALO PAQUETE C/500
 3 CAJATENEDOR BLANCO MEDIANO DESECHABLE C/40 PAQ (C/25 PZAS C/PAQ)
 2 CAJA VASO TERMICO DESECHABLE 10 OZ CAJA C/40 PAQUETES</t>
  </si>
  <si>
    <t>2939;2940</t>
  </si>
  <si>
    <t>CONO PARA AGUA CAJA C/20 PAQUETES (CON 250 PZAS C/PAQUETE)
CUCHARA BLANCA MEDIANA DESECHABLE CAJA C/40 PAQ (CON 25 PZAS C/PAQ)
PLATO BLANCO REDONDO # 3 DE PLASTICO SIN DIVISIONES C/25 PAQ (C/20 PZAS
C/PAQ)
PLATO BLANCO REDONDO # 5 DE PLASTICO SIN DIVISIONES C/25 PAQ (C/20 PZAS
C/PAQ)
SERVILLETAS PETALO PAQUETE C/500
TENEDOR BLANCO MEDIANO DESECHABLE C/40 PAQ (C/25 PZAS C/PAQ)
VASO TERMICO DESECHABLE 10 OZ CAJA C/40 PAQUETES</t>
  </si>
  <si>
    <t>PAQUETE DE AGUA CON 12 BOTELLAS</t>
  </si>
  <si>
    <t>CARTUCHO 504A MAGENTA CE253A PARA IMPRESORA HP COLOR LASERJET
CP3525N
CARTUCHO 504A AMARILLO CE252A PARA IMPRESORA HP COLOR LASERJET
CP3525N
CARTUCHO 504A NEGRO CE250A PARA IMPRESORA HP COLOR LASERJET CP3525N
CARTUCHO 504A CIAN CE251A PARA IMPRESORA HP COLOR LASERJET CP3525N</t>
  </si>
  <si>
    <t>PUBLICIDAD EN SITIOS 1 PZA
SE ANEXAN ESPECIFICACIONES</t>
  </si>
  <si>
    <t>1 PZA PUBLICIDAD EN SITIOS 
SE ANEXAN ESPECIFICACIONES</t>
  </si>
  <si>
    <t>1 PZA CARTUCHO PARA IMPRESORA HPLASER P4015N MOD. 64X 
IMPRESORA HP LASERJET IMPRESOR P4015.
CARTUCHO HP: CC364X</t>
  </si>
  <si>
    <t>1 PZA "CARTUCHO DE TONER COLOR NEGRO, MODELO Q6511A, PARA IMPRESOR 
IMPRESORA DIR. DE ADMON</t>
  </si>
  <si>
    <t>5 CAJAS HOJAS T/CARTA (VISION BOND) CAJA CON 10 PQTS DE 500 PIEZAS CADA PAQUETE</t>
  </si>
  <si>
    <t xml:space="preserve"> 1 PZA MOCHILA
1 MOCHILA PARA DRON.
SE ANEXAN ESPECIFICACIONES.</t>
  </si>
  <si>
    <t>1 PZA CARTUCHO PARA IMPRESORA HPLASER P4015N MOD. 64A</t>
  </si>
  <si>
    <t>1 SER MAESTRO DE CEREMONIAS 
SE ANEXAN ESPECIFICACIONES</t>
  </si>
  <si>
    <t>1 SER PUBLICIDAD EN REVISTA 
SE ANEXAN ESPECIFICACIONES</t>
  </si>
  <si>
    <t xml:space="preserve"> 1 SER MANTENIMIENTO CORRECTIVO A VEHICULO OFICIAL NISSAN TSURU 2008
MTTO CORRECTIVO A VEHICULO OFICIAL DE LA CEE
NISSAN TSURU SJP-4399 (55) MODELO 2008
CONSISTENTE EN
REPARACION DE FALLA EN COMPUTADORA, INSTALACION E
INSTALACION Y ESCANEO.
GASOLINA PARA PRUEBAS</t>
  </si>
  <si>
    <t xml:space="preserve"> 2 SER PUBLICIDAD EN PRENSA
2 PUBLICACIONES PERIODICO MILENIO.
2 X 4 VERTICAL EN BLANCO Y NEGRO
(9.6 CM DE BASE POR 16.6 CM DE ALTO),
FECHA MIERCOLES 21FEB</t>
  </si>
  <si>
    <t xml:space="preserve"> 2 SER PUBLICIDAD EN PRENSA
2 PUBLICACIONES PERIODICO EL NORTE.
8.7 CM DE BASE POR 18.5 CM DE ALTO A COLOR,
FECHA: MIERCOLES 21 FEB.</t>
  </si>
  <si>
    <t>2 SER CONTRATACION DE TALENTO SE ANEXAN ESPECIFICACIONES</t>
  </si>
  <si>
    <t>1 SER PUBLICIDAD EN PRENSA  PUBLICACION EN PERIODICO EL NORTE VIERNES 23FEB. 3 COLUMNAS X 6 MODULOS VERTICAL
(13.4 CM DE BASE X 22.3 CM DE ALTO)
A COLOR</t>
  </si>
  <si>
    <t>1 PZA PUBLICIDAD EN SITIOS SE ANEXAN ESPECIFICACIONES</t>
  </si>
  <si>
    <t>1 PZA  PUBLICIDAD EN SITIOS 
SE ANEXAN ESPECIFICACIONES</t>
  </si>
  <si>
    <t>72 PZACREMA PARA CAFÉ COFFEE MATE BOTE CON 400 GR.
 60 KILOS AZUCAR MORENA BOLSA DE 1 KILO</t>
  </si>
  <si>
    <t>3 PZAS DE SILLO EJECUTIVO EN TELA CON DESCANSABRAZOS REFORZADO COLOR NEGRO, TAPIZADO EN TELA</t>
  </si>
  <si>
    <t>5 ESCRITORIO
2 LIBREROS
6 SILLA SECRETARIAL
5 ARCHIVEROS
SE ANEXAN ESPECIFICACIONES</t>
  </si>
  <si>
    <t>162 LATAS DE PINTURA COLOR BLANCO OSTION No.7743 KALOS
76 EXTENSIONES DE RODILLO DE 2 MTS
74 RODILLOS DE 9"
117 REPUESTOS PARA RODILLO DE 9"
60 BROCHA DE 2"
178 IMPERMEABILIZANTE DE 5 AÑOS DE DURACION
91 CEPILLO CON MANGO DE MADERA</t>
  </si>
  <si>
    <t>3 CAJAS DE HOJAS T/CARTA (VISION BOND) CAJA CON 10 PQTS DE 500 PIEZAS CADA PAQUETE</t>
  </si>
  <si>
    <t>8 SILLAS SECRETARIAL SE ANEXAN ESPECIFICACIONES</t>
  </si>
  <si>
    <t>1 MANTENIMIENTO PREVENTIVO NISSAN SENTRA 2012
MANTENIMIENTO PREVENTIVO DE CAMBIO DE ACUMULADOR, AL VEHICULO OFICIAL NISSAN SENTRA, PLACAS src-5080 (66) MODELO 2012 (78% DE AJUSTE PARA PAGO POR REPOSICION DE ACUMULADOR, DE ACUERDO A SU GARANTIA)</t>
  </si>
  <si>
    <t>CAFETOMEX S.A. DE C.V.</t>
  </si>
  <si>
    <t>GRUPO EDITORIAL TECLA S.A. DE C.V.</t>
  </si>
  <si>
    <t xml:space="preserve">HOMERO </t>
  </si>
  <si>
    <t>COMASER S.A DE C.V.</t>
  </si>
  <si>
    <t>TECNICA APLICADA NACIONAL S.A. DE C.V.</t>
  </si>
  <si>
    <t>DISTRIBUIDORA ARCA CONTINENTAL, S. DE  R.L. DE C.V.</t>
  </si>
  <si>
    <t xml:space="preserve">ARTURO  </t>
  </si>
  <si>
    <t>S.G PROVEEDORES S.A. DE C.V.</t>
  </si>
  <si>
    <t xml:space="preserve">PAULA  </t>
  </si>
  <si>
    <t>LOPEZ</t>
  </si>
  <si>
    <t>PECINA</t>
  </si>
  <si>
    <t>LIBRERÍA Y PAPELERIA BACHILLER S.A. DE C.V.</t>
  </si>
  <si>
    <t>SYSMAS MEXICO S.A. DE C.V.</t>
  </si>
  <si>
    <t>SOCORRO GUADALUPE</t>
  </si>
  <si>
    <t>QUINTERO</t>
  </si>
  <si>
    <t>PEREZ</t>
  </si>
  <si>
    <t>EDICIONES DEL NORTE S.A. DE C.V.</t>
  </si>
  <si>
    <t>MILENIO DIARIO S.A. DE C.V.</t>
  </si>
  <si>
    <t>FAUSTINO</t>
  </si>
  <si>
    <t>NIÑO</t>
  </si>
  <si>
    <t>SEGOVIA</t>
  </si>
  <si>
    <t xml:space="preserve">LINDA GUADALUPE </t>
  </si>
  <si>
    <t xml:space="preserve">AVILA </t>
  </si>
  <si>
    <t>HERNANDEZ</t>
  </si>
  <si>
    <t>REYNALDO RAMON</t>
  </si>
  <si>
    <t xml:space="preserve">LOZANO </t>
  </si>
  <si>
    <t xml:space="preserve">JOSE LUIS </t>
  </si>
  <si>
    <t>HECTOR ALEJANDRO</t>
  </si>
  <si>
    <t xml:space="preserve">GARZA </t>
  </si>
  <si>
    <t xml:space="preserve">BEATRIZ JANETH </t>
  </si>
  <si>
    <t>MEXQUITIC</t>
  </si>
  <si>
    <t>CORONADO</t>
  </si>
  <si>
    <t>ANGELICA GABRIELA</t>
  </si>
  <si>
    <t>LANDEROS</t>
  </si>
  <si>
    <t xml:space="preserve">GERARDO </t>
  </si>
  <si>
    <t>CHAPA</t>
  </si>
  <si>
    <t>ZUÑIGA</t>
  </si>
  <si>
    <t xml:space="preserve">RAUL ANTONIO </t>
  </si>
  <si>
    <t>GARCIA</t>
  </si>
  <si>
    <t>MORALES</t>
  </si>
  <si>
    <t>MATERIALES Y UTILES DE OFICINA PARA STOCK DE ALMACEN DE LA CEE</t>
  </si>
  <si>
    <t>No Dato</t>
  </si>
  <si>
    <t xml:space="preserve">SERVICIOS DE  MANTENIMIENTO PREVENTIVO DE AFINACION MAYOR A VEHICULOS OFICALES DE LA CEE
</t>
  </si>
  <si>
    <t>2 PZA MARTILLO MODELO: MXC-16   
3 PZA ARCO MINI DE ALUMINIO PARA SEGUETA MODELO: MAT-12  
3 PZA PINZAS DE PUNTA MODELO: HER-125   1 KILO CLAVOS 1KG   
3 JGO JUEGO DE DESARMADORES CON 4 PIEZAS JD-4BP  
3 PZA PINZA PELA CABLES RG59 Y RG6 MODELO: MODELO: HER-045   
3 PZA NAVAJA MULTIUSOS DE APETURA RAPIDA MODELO:NM-6   
10 PZA CINCHOS MODELO: TY300  
8 PZA GRAPAS GRANDES 100 PIEZAS MODELO: GR12  
8 PZA GRAPAS CHICAS 8 MM 100 PIEZAS MODELO: GR8   
1 PZA BROCA PARA CONCRETO 1/2 X 12 PULGADAS  
2 PZA BROCA PARA CONCRETO 1/2 X 6 PULGADAS  
2 PZA BROCA PARA CONCRETO 1/4 X 4 PULGADAS  
6 PZA TAQUETE MADERA 1 CUARTO DE PULGADA (BOLSA C/100 PIEZAS) MODELO: 20300  
6 PZA PIJA PARA MADERA 10 X 38MM CAJA 100 MODELO: PIJ-1038  
30 PZA CANALETA 10 X 20 MM TRAMOS DE 2 METROS    
3 PZA TALADRO / ATORNILLADOR 12 V TECNOLOGIA DE LITIO BOSCH 2 BATERIAS  MODELO: GSR120LI  
2 PZA CINTA DE CONTACTO DOBLE 10 MTS CIVE-10N  
3 PZA PROBADOR CORRIENTE ALTERNA TIPO DESARMADOR 14 CM 
4 PZA BROCHA MODELO: BRT-1-1/2</t>
  </si>
  <si>
    <t xml:space="preserve">EDITORIAL MAGA </t>
  </si>
  <si>
    <t>JOSE ANTONIO</t>
  </si>
  <si>
    <t>MURILLO</t>
  </si>
  <si>
    <t>CASTRO</t>
  </si>
  <si>
    <t xml:space="preserve">MURILLO </t>
  </si>
  <si>
    <t>CHRISTIAN RICARDO</t>
  </si>
  <si>
    <t>4 SERVICIOS DE MESEROS:
DOS MESEROS PARA EL DIA VIERNES 2 DE FEBRERO 2018, PARA APOYO CON COFFE BREAK, SE REQUIERE SE PRESENTEN EN LA CEE A PARTIR DE LAS 15:30 HRS HASTA LAS 21:00 HRS
DOS MESEROS PARA EL DÍA SABADO 3 DE FEBRERO DE 2018, PARA APOYO CON COFFE BREAK, SE REQUIERE SE PRESENTEN EN LA CEE A PARTIR DE LAS 8:00AM HASTA LAS 13:00 HRS
PARA TRASLADARSE AL CENTRO DE ESTUDIOS UNIVERSITARIOS UBICADO EN AMERICA Y CARLOS SALAZAR, AL DIPLOMADO EN DERECHO ELECTORAL QUE SE LLEVA A CABO EN SUS INSTALACIONES</t>
  </si>
  <si>
    <t>HECTOR RUBEN</t>
  </si>
  <si>
    <t>ROMO</t>
  </si>
  <si>
    <t>GALVAN</t>
  </si>
  <si>
    <t>EDITORIAL MAGA</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</si>
  <si>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</si>
  <si>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Esta Orden de Compra sustituye a la reportada en Enero 2018.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</si>
  <si>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La referida Adjudicación se realizó por un monto fijo determinado, motivo por el cual no se establecieron montos minimos y máximos: La transacción se realizón en Moneda Nacional. La CEE no realiza Obras Públicas, por tal motivo no genera convenios modificatorios ni lleva a cabo mecanismos de vigilancia y supervisión de contratos de Obras Públicas.</t>
  </si>
  <si>
    <t>SOLUNEC, S.A. DE C .V.</t>
  </si>
  <si>
    <t>SOLOUNEC, S.A. DE C .V.</t>
  </si>
  <si>
    <t>http://autorizaordenesdecompra.transparenciaceenl.mx/indice/CONTRATOS%20Y%20ANEXOS%20FEBRERO%202018.pdf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</si>
</sst>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8"/>
      <color theme="1"/>
      <name val="Calibri"/>
      <family val="2"/>
      <scheme val="minor"/>
    </font>
    <font>
      <sz val="8"/>
      <color theme="1"/>
      <name val="Arial"/>
      <family val="2"/>
    </font>
    <font>
      <sz val="10"/>
      <color theme="1"/>
      <name val="Calibri"/>
      <family val="2"/>
      <scheme val="minor"/>
    </font>
    <font>
      <sz val="11"/>
      <color indexed="8"/>
      <name val="Calibri Light"/>
      <family val="2"/>
      <scheme val="major"/>
    </font>
    <font>
      <sz val="1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44" fontId="6" fillId="0" borderId="0" applyFont="0" applyFill="0" applyBorder="0" applyAlignment="0" applyProtection="0"/>
    <xf numFmtId="0" fontId="2" fillId="0" borderId="0"/>
    <xf numFmtId="0" fontId="6" fillId="0" borderId="0"/>
    <xf numFmtId="44" fontId="6" fillId="0" borderId="0" applyFont="0" applyFill="0" applyBorder="0" applyAlignment="0" applyProtection="0"/>
    <xf numFmtId="0" fontId="13" fillId="0" borderId="0" applyNumberFormat="0" applyFill="0" applyBorder="0" applyAlignment="0" applyProtection="0"/>
  </cellStyleXfs>
  <cellXfs count="124">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4" fillId="2" borderId="1"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wrapText="1"/>
    </xf>
    <xf numFmtId="0" fontId="0" fillId="0" borderId="0" xfId="0" applyFill="1" applyBorder="1"/>
    <xf numFmtId="0" fontId="8"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ont="1" applyFill="1" applyBorder="1" applyAlignment="1" applyProtection="1">
      <alignment horizontal="center" vertical="center" wrapText="1"/>
    </xf>
    <xf numFmtId="0" fontId="9"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Fill="1"/>
    <xf numFmtId="0" fontId="0" fillId="0" borderId="0" xfId="0" applyFill="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xf numFmtId="0" fontId="0"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xf numFmtId="0" fontId="7" fillId="0" borderId="0" xfId="0" applyFont="1" applyFill="1" applyBorder="1" applyAlignment="1">
      <alignment vertical="center"/>
    </xf>
    <xf numFmtId="14" fontId="0" fillId="0" borderId="0" xfId="0" applyNumberFormat="1" applyFill="1" applyBorder="1" applyAlignment="1">
      <alignment vertical="center"/>
    </xf>
    <xf numFmtId="4" fontId="7" fillId="0" borderId="0" xfId="0" applyNumberFormat="1" applyFont="1" applyFill="1" applyAlignment="1"/>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vertical="center"/>
    </xf>
    <xf numFmtId="0" fontId="7"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xf>
    <xf numFmtId="0" fontId="0" fillId="0" borderId="0" xfId="0" applyFill="1" applyAlignment="1">
      <alignment horizontal="center"/>
    </xf>
    <xf numFmtId="0" fontId="5" fillId="3"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Alignment="1">
      <alignment horizontal="center" vertical="center" wrapText="1"/>
    </xf>
    <xf numFmtId="0" fontId="0" fillId="0" borderId="0" xfId="0" applyBorder="1" applyAlignment="1">
      <alignment horizontal="center" vertical="center" wrapText="1"/>
    </xf>
    <xf numFmtId="0" fontId="3" fillId="0" borderId="0" xfId="0" applyFont="1" applyFill="1" applyBorder="1" applyAlignment="1">
      <alignment vertical="center" wrapText="1"/>
    </xf>
    <xf numFmtId="0" fontId="0" fillId="0" borderId="0" xfId="0" applyBorder="1" applyAlignment="1">
      <alignment vertical="center"/>
    </xf>
    <xf numFmtId="44" fontId="0" fillId="0" borderId="0" xfId="0" applyNumberFormat="1" applyFill="1" applyBorder="1"/>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ill="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44" fontId="0" fillId="0" borderId="0" xfId="0" applyNumberFormat="1" applyFill="1"/>
    <xf numFmtId="0" fontId="0" fillId="0" borderId="0" xfId="0" applyFill="1" applyAlignment="1">
      <alignment horizontal="justify" vertical="center" wrapText="1"/>
    </xf>
    <xf numFmtId="0" fontId="0" fillId="0" borderId="0" xfId="0" applyFill="1" applyAlignment="1">
      <alignment horizontal="justify" vertical="center"/>
    </xf>
    <xf numFmtId="0" fontId="11" fillId="0" borderId="0" xfId="0" applyFont="1" applyFill="1" applyAlignment="1">
      <alignment vertical="center"/>
    </xf>
    <xf numFmtId="0" fontId="0" fillId="0" borderId="0" xfId="0" applyFill="1" applyBorder="1" applyAlignment="1">
      <alignment horizontal="left" vertical="center"/>
    </xf>
    <xf numFmtId="44" fontId="0" fillId="0" borderId="0" xfId="0" applyNumberFormat="1" applyFill="1" applyBorder="1" applyAlignment="1">
      <alignment horizontal="center" vertical="center"/>
    </xf>
    <xf numFmtId="0" fontId="0" fillId="0" borderId="0" xfId="0" applyFill="1" applyBorder="1" applyAlignment="1">
      <alignment horizontal="left" wrapText="1"/>
    </xf>
    <xf numFmtId="0" fontId="0" fillId="0" borderId="0" xfId="0" applyFill="1" applyBorder="1" applyAlignment="1">
      <alignment horizontal="center"/>
    </xf>
    <xf numFmtId="0" fontId="0" fillId="0" borderId="0" xfId="0" applyFill="1" applyAlignment="1">
      <alignment horizontal="left"/>
    </xf>
    <xf numFmtId="0" fontId="11" fillId="0" borderId="0" xfId="0" applyFont="1" applyFill="1" applyAlignment="1">
      <alignment horizontal="left" vertical="center" wrapText="1"/>
    </xf>
    <xf numFmtId="0" fontId="0" fillId="0" borderId="0" xfId="0" applyFont="1" applyFill="1" applyBorder="1" applyAlignment="1">
      <alignment vertical="center"/>
    </xf>
    <xf numFmtId="14" fontId="0" fillId="0" borderId="0" xfId="0" applyNumberFormat="1" applyFill="1" applyBorder="1" applyAlignment="1">
      <alignment horizontal="right" vertical="center"/>
    </xf>
    <xf numFmtId="14" fontId="0" fillId="0" borderId="0" xfId="0" applyNumberFormat="1" applyFill="1" applyAlignment="1">
      <alignment horizontal="right" vertical="center"/>
    </xf>
    <xf numFmtId="14" fontId="0" fillId="0" borderId="0" xfId="0" applyNumberFormat="1" applyFill="1" applyAlignment="1">
      <alignment horizontal="right" vertical="center" wrapText="1"/>
    </xf>
    <xf numFmtId="14" fontId="3" fillId="0" borderId="0" xfId="0" applyNumberFormat="1" applyFont="1" applyFill="1" applyBorder="1" applyAlignment="1">
      <alignment horizontal="right" vertical="center"/>
    </xf>
    <xf numFmtId="0" fontId="0" fillId="0" borderId="0" xfId="0" applyFont="1" applyFill="1" applyBorder="1" applyAlignment="1">
      <alignment vertical="center" wrapText="1"/>
    </xf>
    <xf numFmtId="0" fontId="10" fillId="0" borderId="0" xfId="0" applyFont="1" applyFill="1" applyBorder="1" applyAlignment="1">
      <alignment vertical="center" wrapText="1"/>
    </xf>
    <xf numFmtId="4" fontId="0" fillId="0" borderId="0" xfId="0" applyNumberFormat="1" applyFill="1" applyBorder="1" applyAlignment="1">
      <alignment horizontal="right" vertical="center"/>
    </xf>
    <xf numFmtId="4" fontId="0" fillId="0" borderId="0" xfId="0" applyNumberFormat="1" applyFill="1" applyAlignment="1">
      <alignment horizontal="right" vertical="center"/>
    </xf>
    <xf numFmtId="4" fontId="0" fillId="0" borderId="0" xfId="1" applyNumberFormat="1" applyFont="1" applyFill="1" applyBorder="1" applyAlignment="1">
      <alignment horizontal="right" vertical="center"/>
    </xf>
    <xf numFmtId="4" fontId="0" fillId="0" borderId="0" xfId="1" applyNumberFormat="1" applyFont="1" applyFill="1" applyBorder="1" applyAlignment="1">
      <alignment horizontal="right" vertical="center" wrapText="1"/>
    </xf>
    <xf numFmtId="4" fontId="3" fillId="0" borderId="0" xfId="1" applyNumberFormat="1" applyFont="1" applyFill="1" applyBorder="1" applyAlignment="1">
      <alignment horizontal="right" vertical="center"/>
    </xf>
    <xf numFmtId="4" fontId="3" fillId="0" borderId="0" xfId="1" quotePrefix="1" applyNumberFormat="1" applyFont="1" applyFill="1" applyBorder="1" applyAlignment="1">
      <alignment horizontal="right" vertical="center"/>
    </xf>
    <xf numFmtId="4" fontId="0" fillId="0" borderId="0" xfId="1" applyNumberFormat="1" applyFont="1" applyFill="1" applyBorder="1" applyAlignment="1">
      <alignment vertical="center"/>
    </xf>
    <xf numFmtId="4" fontId="0" fillId="0" borderId="0" xfId="0" applyNumberFormat="1" applyFill="1" applyBorder="1"/>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4" fillId="2" borderId="2" xfId="0" applyFont="1" applyFill="1" applyBorder="1" applyAlignment="1">
      <alignment horizontal="center" wrapText="1"/>
    </xf>
    <xf numFmtId="0" fontId="7" fillId="0" borderId="0" xfId="0" applyFont="1" applyFill="1" applyBorder="1" applyAlignment="1">
      <alignment vertical="center" wrapText="1"/>
    </xf>
    <xf numFmtId="4" fontId="7" fillId="0" borderId="0" xfId="1" applyNumberFormat="1" applyFont="1" applyFill="1" applyBorder="1" applyAlignment="1">
      <alignment vertical="center"/>
    </xf>
    <xf numFmtId="4" fontId="7" fillId="0" borderId="0" xfId="1" applyNumberFormat="1" applyFont="1" applyFill="1" applyBorder="1" applyAlignment="1">
      <alignment vertical="center" wrapText="1"/>
    </xf>
    <xf numFmtId="4" fontId="7" fillId="0" borderId="0" xfId="0" applyNumberFormat="1" applyFont="1" applyFill="1" applyBorder="1" applyAlignment="1">
      <alignment vertical="center"/>
    </xf>
    <xf numFmtId="0" fontId="7" fillId="0" borderId="0" xfId="0" applyFont="1" applyFill="1" applyAlignment="1">
      <alignment vertical="center" wrapText="1"/>
    </xf>
    <xf numFmtId="4" fontId="7" fillId="0" borderId="0" xfId="1" applyNumberFormat="1" applyFont="1" applyFill="1" applyAlignment="1">
      <alignment vertical="center"/>
    </xf>
    <xf numFmtId="4" fontId="7" fillId="0" borderId="0" xfId="0" applyNumberFormat="1" applyFont="1" applyFill="1" applyAlignment="1">
      <alignment vertical="center"/>
    </xf>
    <xf numFmtId="0" fontId="10" fillId="0" borderId="0" xfId="0" applyFont="1" applyFill="1" applyBorder="1" applyAlignment="1">
      <alignment horizontal="center" vertical="center" wrapText="1"/>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6" fillId="0" borderId="0" xfId="3" applyFill="1" applyBorder="1" applyAlignment="1">
      <alignment horizontal="center" vertical="center" wrapText="1"/>
    </xf>
    <xf numFmtId="0" fontId="6" fillId="0" borderId="0" xfId="3" applyFill="1" applyBorder="1" applyAlignment="1">
      <alignment horizontal="center" vertical="center"/>
    </xf>
    <xf numFmtId="0" fontId="6" fillId="0" borderId="0" xfId="3" applyFill="1"/>
    <xf numFmtId="0" fontId="10" fillId="0" borderId="0" xfId="3" applyFont="1" applyFill="1" applyBorder="1" applyAlignment="1">
      <alignment horizontal="center" vertical="center"/>
    </xf>
    <xf numFmtId="0" fontId="6" fillId="0" borderId="0" xfId="3" applyFont="1" applyFill="1"/>
    <xf numFmtId="0" fontId="6" fillId="0" borderId="0" xfId="3" applyFont="1" applyFill="1" applyAlignment="1">
      <alignment horizontal="center"/>
    </xf>
    <xf numFmtId="0" fontId="6" fillId="0" borderId="0" xfId="3" applyFont="1" applyFill="1" applyAlignment="1">
      <alignment vertical="center"/>
    </xf>
    <xf numFmtId="0" fontId="7" fillId="0" borderId="0" xfId="3" applyFont="1" applyFill="1" applyBorder="1" applyAlignment="1">
      <alignment vertical="center"/>
    </xf>
    <xf numFmtId="0" fontId="6" fillId="0" borderId="0" xfId="3" applyFill="1" applyAlignment="1">
      <alignment horizontal="center"/>
    </xf>
    <xf numFmtId="0" fontId="2" fillId="0" borderId="0" xfId="3" applyFont="1" applyFill="1" applyBorder="1" applyAlignment="1">
      <alignment horizontal="center" vertical="center"/>
    </xf>
    <xf numFmtId="0" fontId="6" fillId="0" borderId="0" xfId="3" applyFont="1" applyFill="1" applyAlignment="1">
      <alignment horizontal="left"/>
    </xf>
    <xf numFmtId="0" fontId="2" fillId="0" borderId="0" xfId="3" applyFont="1" applyFill="1" applyBorder="1" applyAlignment="1">
      <alignment horizontal="left" vertical="center" wrapText="1"/>
    </xf>
    <xf numFmtId="0" fontId="6" fillId="0" borderId="0" xfId="3" applyFill="1" applyAlignment="1">
      <alignment horizontal="left"/>
    </xf>
    <xf numFmtId="0" fontId="6" fillId="0" borderId="0" xfId="3" applyFont="1" applyFill="1" applyBorder="1" applyAlignment="1">
      <alignment horizontal="left" vertical="center"/>
    </xf>
    <xf numFmtId="0" fontId="6" fillId="0" borderId="0" xfId="3" applyFill="1" applyBorder="1" applyAlignment="1">
      <alignment horizontal="left" vertical="center"/>
    </xf>
    <xf numFmtId="0" fontId="2" fillId="0" borderId="0" xfId="3" applyFont="1" applyFill="1" applyBorder="1" applyAlignment="1">
      <alignment horizontal="left" vertical="center"/>
    </xf>
    <xf numFmtId="0" fontId="6" fillId="0" borderId="0" xfId="3" applyFont="1" applyFill="1" applyBorder="1" applyAlignment="1">
      <alignment horizontal="left" vertical="center" wrapText="1"/>
    </xf>
    <xf numFmtId="0" fontId="6" fillId="0" borderId="0" xfId="3" applyFont="1" applyFill="1" applyBorder="1" applyAlignment="1">
      <alignment horizontal="left"/>
    </xf>
    <xf numFmtId="0" fontId="6" fillId="0" borderId="0" xfId="3" applyFont="1" applyFill="1" applyAlignment="1">
      <alignment horizontal="left" vertical="center"/>
    </xf>
    <xf numFmtId="0" fontId="6" fillId="0" borderId="0" xfId="3" applyFill="1" applyBorder="1" applyAlignment="1">
      <alignment horizontal="left" vertical="center" wrapText="1"/>
    </xf>
    <xf numFmtId="0" fontId="10" fillId="0" borderId="0" xfId="3" applyFont="1" applyFill="1" applyBorder="1" applyAlignment="1">
      <alignment horizontal="center" vertical="center" wrapText="1"/>
    </xf>
    <xf numFmtId="0" fontId="6" fillId="0" borderId="0" xfId="3" applyFill="1" applyAlignment="1">
      <alignment horizontal="left" vertical="center" wrapText="1"/>
    </xf>
    <xf numFmtId="0" fontId="2" fillId="0" borderId="0" xfId="2" applyFill="1"/>
    <xf numFmtId="0" fontId="7" fillId="0" borderId="0" xfId="0" applyFont="1" applyFill="1" applyBorder="1" applyProtection="1"/>
    <xf numFmtId="0" fontId="0" fillId="0" borderId="0" xfId="3" applyFont="1" applyFill="1" applyBorder="1" applyAlignment="1">
      <alignment horizontal="left" vertical="center" wrapText="1"/>
    </xf>
    <xf numFmtId="0" fontId="0" fillId="0" borderId="0" xfId="3" applyFont="1" applyFill="1" applyBorder="1" applyAlignment="1">
      <alignment horizontal="left" vertical="center"/>
    </xf>
    <xf numFmtId="0" fontId="0" fillId="0" borderId="0" xfId="3" applyFont="1" applyFill="1" applyAlignment="1">
      <alignment horizontal="left"/>
    </xf>
    <xf numFmtId="0" fontId="0" fillId="0" borderId="0" xfId="0" applyAlignment="1">
      <alignment vertical="center"/>
    </xf>
    <xf numFmtId="0" fontId="1" fillId="0" borderId="0" xfId="0" applyFont="1" applyFill="1"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3" borderId="1" xfId="0" applyFont="1" applyFill="1" applyBorder="1"/>
    <xf numFmtId="0" fontId="13" fillId="0" borderId="0" xfId="5" applyAlignment="1">
      <alignment vertical="center"/>
    </xf>
  </cellXfs>
  <cellStyles count="6">
    <cellStyle name="Hipervínculo" xfId="5" builtinId="8"/>
    <cellStyle name="Moneda" xfId="1" builtinId="4"/>
    <cellStyle name="Moneda 2" xfId="4"/>
    <cellStyle name="Normal" xfId="0" builtinId="0"/>
    <cellStyle name="Normal 2" xfId="3"/>
    <cellStyle name="Normal 3"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E/Adquisiciones/2017/Transparencia%20(pruebas)/Tranpasrencia%202015,%202016,%202017/Adjudicaci&#243;n%20Directa/2016/NLA95FXXIXB%20(OPER)%20SEPTIEMBRE%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5"/>
  <sheetViews>
    <sheetView tabSelected="1" topLeftCell="A2" zoomScale="90" zoomScaleNormal="90" workbookViewId="0">
      <selection activeCell="F9" sqref="F9"/>
    </sheetView>
  </sheetViews>
  <sheetFormatPr baseColWidth="10" defaultColWidth="9.140625" defaultRowHeight="15" x14ac:dyDescent="0.25"/>
  <cols>
    <col min="1" max="1" width="19.7109375" bestFit="1" customWidth="1"/>
    <col min="2" max="2" width="16.5703125" customWidth="1"/>
    <col min="3" max="3" width="8" bestFit="1" customWidth="1"/>
    <col min="4" max="4" width="25.42578125" customWidth="1"/>
    <col min="5" max="5" width="38.42578125" bestFit="1" customWidth="1"/>
    <col min="6" max="6" width="35.28515625" bestFit="1" customWidth="1"/>
    <col min="7" max="7" width="26.28515625" bestFit="1" customWidth="1"/>
    <col min="8" max="8" width="61.5703125" customWidth="1"/>
    <col min="9" max="9" width="46" style="26" bestFit="1" customWidth="1"/>
    <col min="10" max="10" width="46" bestFit="1" customWidth="1"/>
    <col min="11" max="11" width="28.5703125" style="25" bestFit="1" customWidth="1"/>
    <col min="12" max="12" width="43.7109375" style="37" bestFit="1" customWidth="1"/>
    <col min="13" max="13" width="30.28515625" style="26"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56.28515625" customWidth="1"/>
    <col min="23" max="23" width="38.28515625" bestFit="1" customWidth="1"/>
    <col min="24" max="24" width="41.140625" bestFit="1" customWidth="1"/>
    <col min="25" max="25" width="43.28515625" bestFit="1" customWidth="1"/>
    <col min="26" max="26" width="109.7109375"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55.140625" customWidth="1"/>
  </cols>
  <sheetData>
    <row r="1" spans="1:42" hidden="1" x14ac:dyDescent="0.25">
      <c r="A1" t="s">
        <v>0</v>
      </c>
    </row>
    <row r="2" spans="1:42" x14ac:dyDescent="0.25">
      <c r="A2" s="120" t="s">
        <v>1</v>
      </c>
      <c r="B2" s="121"/>
      <c r="C2" s="121"/>
      <c r="D2" s="120" t="s">
        <v>2</v>
      </c>
      <c r="E2" s="121"/>
      <c r="F2" s="121"/>
      <c r="G2" s="120" t="s">
        <v>3</v>
      </c>
      <c r="H2" s="121"/>
      <c r="I2" s="121"/>
    </row>
    <row r="3" spans="1:42" x14ac:dyDescent="0.25">
      <c r="A3" s="122" t="s">
        <v>4</v>
      </c>
      <c r="B3" s="121"/>
      <c r="C3" s="121"/>
      <c r="D3" s="122" t="s">
        <v>5</v>
      </c>
      <c r="E3" s="121"/>
      <c r="F3" s="121"/>
      <c r="G3" s="122" t="s">
        <v>4</v>
      </c>
      <c r="H3" s="121"/>
      <c r="I3" s="121"/>
    </row>
    <row r="4" spans="1:42" hidden="1" x14ac:dyDescent="0.25">
      <c r="A4" t="s">
        <v>6</v>
      </c>
      <c r="B4" t="s">
        <v>7</v>
      </c>
      <c r="C4" t="s">
        <v>6</v>
      </c>
      <c r="D4" t="s">
        <v>6</v>
      </c>
      <c r="E4" t="s">
        <v>6</v>
      </c>
      <c r="F4" t="s">
        <v>8</v>
      </c>
      <c r="G4" t="s">
        <v>9</v>
      </c>
      <c r="H4" t="s">
        <v>8</v>
      </c>
      <c r="I4" s="26" t="s">
        <v>10</v>
      </c>
      <c r="J4" t="s">
        <v>10</v>
      </c>
      <c r="K4" s="25" t="s">
        <v>8</v>
      </c>
      <c r="L4" s="37" t="s">
        <v>8</v>
      </c>
      <c r="M4" s="26"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s="26" t="s">
        <v>24</v>
      </c>
      <c r="J5" t="s">
        <v>25</v>
      </c>
      <c r="K5" s="25" t="s">
        <v>26</v>
      </c>
      <c r="L5" s="37" t="s">
        <v>27</v>
      </c>
      <c r="M5" s="26"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120" t="s">
        <v>58</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row>
    <row r="7" spans="1:42" ht="26.25" x14ac:dyDescent="0.25">
      <c r="A7" s="2" t="s">
        <v>59</v>
      </c>
      <c r="B7" s="2" t="s">
        <v>60</v>
      </c>
      <c r="C7" s="2" t="s">
        <v>61</v>
      </c>
      <c r="D7" s="2" t="s">
        <v>62</v>
      </c>
      <c r="E7" s="2" t="s">
        <v>63</v>
      </c>
      <c r="F7" s="2" t="s">
        <v>64</v>
      </c>
      <c r="G7" s="2" t="s">
        <v>65</v>
      </c>
      <c r="H7" s="2" t="s">
        <v>66</v>
      </c>
      <c r="I7" s="2" t="s">
        <v>67</v>
      </c>
      <c r="J7" s="2" t="s">
        <v>68</v>
      </c>
      <c r="K7" s="40" t="s">
        <v>69</v>
      </c>
      <c r="L7" s="40"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9" customFormat="1" ht="120" x14ac:dyDescent="0.25">
      <c r="A8" s="4" t="s">
        <v>146</v>
      </c>
      <c r="B8" s="42" t="s">
        <v>104</v>
      </c>
      <c r="C8" s="5">
        <v>2018</v>
      </c>
      <c r="D8" s="6" t="s">
        <v>147</v>
      </c>
      <c r="E8" s="13">
        <v>3557</v>
      </c>
      <c r="F8" s="8" t="s">
        <v>148</v>
      </c>
      <c r="G8" s="123" t="s">
        <v>478</v>
      </c>
      <c r="H8" s="17" t="s">
        <v>169</v>
      </c>
      <c r="I8" s="13">
        <v>3557</v>
      </c>
      <c r="J8" s="13">
        <v>3557</v>
      </c>
      <c r="K8" s="11" t="s">
        <v>165</v>
      </c>
      <c r="L8" s="12" t="s">
        <v>149</v>
      </c>
      <c r="M8" s="13">
        <v>2883</v>
      </c>
      <c r="N8" s="63">
        <v>43132</v>
      </c>
      <c r="O8" s="69">
        <v>7701</v>
      </c>
      <c r="P8" s="69">
        <v>8933.16</v>
      </c>
      <c r="S8" s="5" t="s">
        <v>150</v>
      </c>
      <c r="U8" s="4" t="s">
        <v>151</v>
      </c>
      <c r="V8" s="17" t="s">
        <v>169</v>
      </c>
      <c r="Z8" s="123" t="s">
        <v>478</v>
      </c>
      <c r="AB8" s="5" t="s">
        <v>152</v>
      </c>
      <c r="AC8" s="5" t="s">
        <v>106</v>
      </c>
      <c r="AD8" s="13">
        <v>3557</v>
      </c>
      <c r="AE8" s="5" t="s">
        <v>114</v>
      </c>
      <c r="AF8" s="13">
        <v>3557</v>
      </c>
      <c r="AG8" s="13" t="s">
        <v>153</v>
      </c>
      <c r="AL8" s="14">
        <v>43161</v>
      </c>
      <c r="AM8" s="15" t="s">
        <v>154</v>
      </c>
      <c r="AN8" s="6">
        <v>2018</v>
      </c>
      <c r="AO8" s="14">
        <v>43161</v>
      </c>
      <c r="AP8" s="8" t="s">
        <v>473</v>
      </c>
    </row>
    <row r="9" spans="1:42" s="9" customFormat="1" ht="165" x14ac:dyDescent="0.25">
      <c r="A9" s="4" t="s">
        <v>146</v>
      </c>
      <c r="B9" s="42" t="s">
        <v>104</v>
      </c>
      <c r="C9" s="5">
        <v>2018</v>
      </c>
      <c r="D9" s="6" t="s">
        <v>147</v>
      </c>
      <c r="E9" s="13">
        <v>3585</v>
      </c>
      <c r="F9" s="8" t="s">
        <v>148</v>
      </c>
      <c r="G9" s="123" t="s">
        <v>478</v>
      </c>
      <c r="H9" s="17" t="s">
        <v>468</v>
      </c>
      <c r="I9" s="13">
        <v>3585</v>
      </c>
      <c r="J9" s="13">
        <v>3585</v>
      </c>
      <c r="K9" s="11" t="s">
        <v>282</v>
      </c>
      <c r="L9" s="12" t="s">
        <v>149</v>
      </c>
      <c r="M9" s="13">
        <v>2884</v>
      </c>
      <c r="N9" s="63">
        <v>43133</v>
      </c>
      <c r="O9" s="69">
        <v>2800</v>
      </c>
      <c r="P9" s="69">
        <v>3248</v>
      </c>
      <c r="S9" s="5" t="s">
        <v>150</v>
      </c>
      <c r="U9" s="4" t="s">
        <v>151</v>
      </c>
      <c r="V9" s="17" t="s">
        <v>468</v>
      </c>
      <c r="Z9" s="123" t="s">
        <v>478</v>
      </c>
      <c r="AB9" s="5" t="s">
        <v>152</v>
      </c>
      <c r="AC9" s="5" t="s">
        <v>106</v>
      </c>
      <c r="AD9" s="13">
        <v>3585</v>
      </c>
      <c r="AE9" s="5" t="s">
        <v>114</v>
      </c>
      <c r="AF9" s="13">
        <v>3585</v>
      </c>
      <c r="AG9" s="13" t="s">
        <v>153</v>
      </c>
      <c r="AL9" s="14">
        <v>43161</v>
      </c>
      <c r="AM9" s="15" t="s">
        <v>154</v>
      </c>
      <c r="AN9" s="6">
        <v>2018</v>
      </c>
      <c r="AO9" s="14">
        <v>43161</v>
      </c>
      <c r="AP9" s="8" t="s">
        <v>473</v>
      </c>
    </row>
    <row r="10" spans="1:42" s="9" customFormat="1" ht="120" x14ac:dyDescent="0.25">
      <c r="A10" s="4" t="s">
        <v>146</v>
      </c>
      <c r="B10" s="42" t="s">
        <v>104</v>
      </c>
      <c r="C10" s="5">
        <v>2018</v>
      </c>
      <c r="D10" s="6" t="s">
        <v>147</v>
      </c>
      <c r="E10" s="50">
        <v>3597</v>
      </c>
      <c r="F10" s="8" t="s">
        <v>148</v>
      </c>
      <c r="G10" s="123" t="s">
        <v>478</v>
      </c>
      <c r="H10" s="51" t="s">
        <v>273</v>
      </c>
      <c r="I10" s="50">
        <v>3597</v>
      </c>
      <c r="J10" s="50">
        <v>3597</v>
      </c>
      <c r="K10" s="12" t="s">
        <v>149</v>
      </c>
      <c r="L10" s="12" t="s">
        <v>149</v>
      </c>
      <c r="M10" s="12">
        <v>2885</v>
      </c>
      <c r="N10" s="66">
        <v>43133</v>
      </c>
      <c r="O10" s="69">
        <v>11645</v>
      </c>
      <c r="P10" s="69">
        <v>11645</v>
      </c>
      <c r="Q10" s="19"/>
      <c r="R10" s="19"/>
      <c r="S10" s="5" t="s">
        <v>150</v>
      </c>
      <c r="T10" s="22"/>
      <c r="U10" s="4" t="s">
        <v>151</v>
      </c>
      <c r="V10" s="51" t="s">
        <v>273</v>
      </c>
      <c r="W10" s="19"/>
      <c r="X10" s="19"/>
      <c r="Y10" s="19"/>
      <c r="Z10" s="123" t="s">
        <v>478</v>
      </c>
      <c r="AA10" s="19"/>
      <c r="AB10" s="5" t="s">
        <v>152</v>
      </c>
      <c r="AC10" s="5" t="s">
        <v>106</v>
      </c>
      <c r="AD10" s="50">
        <v>3597</v>
      </c>
      <c r="AE10" s="42" t="s">
        <v>114</v>
      </c>
      <c r="AF10" s="50">
        <v>3597</v>
      </c>
      <c r="AG10" s="5" t="s">
        <v>153</v>
      </c>
      <c r="AH10" s="19"/>
      <c r="AI10" s="19"/>
      <c r="AJ10" s="19"/>
      <c r="AK10" s="19"/>
      <c r="AL10" s="14">
        <v>43161</v>
      </c>
      <c r="AM10" s="15" t="s">
        <v>154</v>
      </c>
      <c r="AN10" s="6">
        <v>2018</v>
      </c>
      <c r="AO10" s="14">
        <v>43161</v>
      </c>
      <c r="AP10" s="8" t="s">
        <v>473</v>
      </c>
    </row>
    <row r="11" spans="1:42" s="9" customFormat="1" ht="120" x14ac:dyDescent="0.25">
      <c r="A11" s="4" t="s">
        <v>146</v>
      </c>
      <c r="B11" s="42" t="s">
        <v>104</v>
      </c>
      <c r="C11" s="5">
        <v>2018</v>
      </c>
      <c r="D11" s="6" t="s">
        <v>147</v>
      </c>
      <c r="E11" s="13">
        <v>3536</v>
      </c>
      <c r="F11" s="8" t="s">
        <v>148</v>
      </c>
      <c r="G11" s="123" t="s">
        <v>478</v>
      </c>
      <c r="H11" s="10" t="s">
        <v>163</v>
      </c>
      <c r="I11" s="13">
        <v>3536</v>
      </c>
      <c r="J11" s="13">
        <v>3536</v>
      </c>
      <c r="K11" s="12" t="s">
        <v>271</v>
      </c>
      <c r="L11" s="12" t="s">
        <v>149</v>
      </c>
      <c r="M11" s="13">
        <v>2886</v>
      </c>
      <c r="N11" s="63">
        <v>43133</v>
      </c>
      <c r="O11" s="69">
        <v>1419.32</v>
      </c>
      <c r="P11" s="69">
        <v>1646.41</v>
      </c>
      <c r="S11" s="5" t="s">
        <v>150</v>
      </c>
      <c r="U11" s="4" t="s">
        <v>151</v>
      </c>
      <c r="V11" s="10" t="s">
        <v>163</v>
      </c>
      <c r="Z11" s="123" t="s">
        <v>478</v>
      </c>
      <c r="AB11" s="5" t="s">
        <v>152</v>
      </c>
      <c r="AC11" s="5" t="s">
        <v>106</v>
      </c>
      <c r="AD11" s="13">
        <v>3536</v>
      </c>
      <c r="AE11" s="5" t="s">
        <v>114</v>
      </c>
      <c r="AF11" s="13">
        <v>3536</v>
      </c>
      <c r="AG11" s="13" t="s">
        <v>153</v>
      </c>
      <c r="AL11" s="14">
        <v>43161</v>
      </c>
      <c r="AM11" s="15" t="s">
        <v>154</v>
      </c>
      <c r="AN11" s="6">
        <v>2018</v>
      </c>
      <c r="AO11" s="14">
        <v>43161</v>
      </c>
      <c r="AP11" s="8" t="s">
        <v>473</v>
      </c>
    </row>
    <row r="12" spans="1:42" s="9" customFormat="1" ht="120" x14ac:dyDescent="0.25">
      <c r="A12" s="4" t="s">
        <v>146</v>
      </c>
      <c r="B12" s="4" t="s">
        <v>105</v>
      </c>
      <c r="C12" s="20">
        <v>2018</v>
      </c>
      <c r="D12" s="6" t="s">
        <v>147</v>
      </c>
      <c r="E12" s="20">
        <v>3614</v>
      </c>
      <c r="F12" s="8" t="s">
        <v>148</v>
      </c>
      <c r="G12" s="123" t="s">
        <v>478</v>
      </c>
      <c r="H12" s="19" t="s">
        <v>323</v>
      </c>
      <c r="I12" s="20">
        <v>3614</v>
      </c>
      <c r="J12" s="20">
        <v>3614</v>
      </c>
      <c r="K12" s="42" t="s">
        <v>174</v>
      </c>
      <c r="L12" s="20" t="s">
        <v>149</v>
      </c>
      <c r="M12" s="20">
        <v>2887</v>
      </c>
      <c r="N12" s="64">
        <v>43133</v>
      </c>
      <c r="O12" s="70">
        <v>7830</v>
      </c>
      <c r="P12" s="70">
        <v>9082.7999999999993</v>
      </c>
      <c r="Q12" s="52"/>
      <c r="R12" s="19"/>
      <c r="S12" s="20" t="s">
        <v>150</v>
      </c>
      <c r="T12" s="19"/>
      <c r="U12" s="42" t="s">
        <v>151</v>
      </c>
      <c r="V12" s="47" t="s">
        <v>324</v>
      </c>
      <c r="W12" s="19"/>
      <c r="X12" s="19"/>
      <c r="Y12" s="19"/>
      <c r="Z12" s="123" t="s">
        <v>478</v>
      </c>
      <c r="AA12" s="19"/>
      <c r="AB12" s="5" t="s">
        <v>152</v>
      </c>
      <c r="AC12" s="5" t="s">
        <v>106</v>
      </c>
      <c r="AD12" s="20">
        <v>3614</v>
      </c>
      <c r="AE12" s="42" t="s">
        <v>114</v>
      </c>
      <c r="AF12" s="20">
        <v>3614</v>
      </c>
      <c r="AG12" s="5" t="s">
        <v>153</v>
      </c>
      <c r="AH12" s="19"/>
      <c r="AI12" s="19"/>
      <c r="AJ12" s="19"/>
      <c r="AK12" s="19"/>
      <c r="AL12" s="14">
        <v>43161</v>
      </c>
      <c r="AM12" s="15" t="s">
        <v>154</v>
      </c>
      <c r="AN12" s="6">
        <v>2018</v>
      </c>
      <c r="AO12" s="14">
        <v>43161</v>
      </c>
      <c r="AP12" s="8" t="s">
        <v>473</v>
      </c>
    </row>
    <row r="13" spans="1:42" s="9" customFormat="1" ht="120" x14ac:dyDescent="0.25">
      <c r="A13" s="4" t="s">
        <v>146</v>
      </c>
      <c r="B13" s="4" t="s">
        <v>105</v>
      </c>
      <c r="C13" s="20">
        <v>2018</v>
      </c>
      <c r="D13" s="6" t="s">
        <v>147</v>
      </c>
      <c r="E13" s="20">
        <v>3608</v>
      </c>
      <c r="F13" s="8" t="s">
        <v>148</v>
      </c>
      <c r="G13" s="123" t="s">
        <v>478</v>
      </c>
      <c r="H13" s="19" t="s">
        <v>323</v>
      </c>
      <c r="I13" s="20">
        <v>3608</v>
      </c>
      <c r="J13" s="20">
        <v>3608</v>
      </c>
      <c r="K13" s="42" t="s">
        <v>174</v>
      </c>
      <c r="L13" s="20" t="s">
        <v>149</v>
      </c>
      <c r="M13" s="20">
        <v>2888</v>
      </c>
      <c r="N13" s="64">
        <v>43133</v>
      </c>
      <c r="O13" s="70">
        <v>34200</v>
      </c>
      <c r="P13" s="70">
        <v>39672</v>
      </c>
      <c r="Q13" s="19"/>
      <c r="R13" s="19"/>
      <c r="S13" s="20" t="s">
        <v>150</v>
      </c>
      <c r="T13" s="19"/>
      <c r="U13" s="42" t="s">
        <v>151</v>
      </c>
      <c r="V13" s="47" t="s">
        <v>324</v>
      </c>
      <c r="W13" s="19"/>
      <c r="X13" s="19"/>
      <c r="Y13" s="19"/>
      <c r="Z13" s="123" t="s">
        <v>478</v>
      </c>
      <c r="AA13" s="19"/>
      <c r="AB13" s="5" t="s">
        <v>152</v>
      </c>
      <c r="AC13" s="5" t="s">
        <v>106</v>
      </c>
      <c r="AD13" s="20">
        <v>3608</v>
      </c>
      <c r="AE13" s="42" t="s">
        <v>114</v>
      </c>
      <c r="AF13" s="20">
        <v>3608</v>
      </c>
      <c r="AG13" s="5" t="s">
        <v>153</v>
      </c>
      <c r="AH13" s="19"/>
      <c r="AI13" s="19"/>
      <c r="AJ13" s="19"/>
      <c r="AK13" s="19"/>
      <c r="AL13" s="14">
        <v>43161</v>
      </c>
      <c r="AM13" s="15" t="s">
        <v>154</v>
      </c>
      <c r="AN13" s="6">
        <v>2018</v>
      </c>
      <c r="AO13" s="14">
        <v>43161</v>
      </c>
      <c r="AP13" s="8" t="s">
        <v>473</v>
      </c>
    </row>
    <row r="14" spans="1:42" s="9" customFormat="1" ht="120" x14ac:dyDescent="0.25">
      <c r="A14" s="4" t="s">
        <v>146</v>
      </c>
      <c r="B14" s="4" t="s">
        <v>105</v>
      </c>
      <c r="C14" s="20">
        <v>2018</v>
      </c>
      <c r="D14" s="6" t="s">
        <v>147</v>
      </c>
      <c r="E14" s="20">
        <v>3611</v>
      </c>
      <c r="F14" s="8" t="s">
        <v>148</v>
      </c>
      <c r="G14" s="123" t="s">
        <v>478</v>
      </c>
      <c r="H14" s="19" t="s">
        <v>323</v>
      </c>
      <c r="I14" s="20">
        <v>3611</v>
      </c>
      <c r="J14" s="20">
        <v>3611</v>
      </c>
      <c r="K14" s="42" t="s">
        <v>174</v>
      </c>
      <c r="L14" s="20" t="s">
        <v>149</v>
      </c>
      <c r="M14" s="20">
        <v>2889</v>
      </c>
      <c r="N14" s="64">
        <v>43133</v>
      </c>
      <c r="O14" s="70">
        <v>9333</v>
      </c>
      <c r="P14" s="70">
        <v>10826.28</v>
      </c>
      <c r="Q14" s="19"/>
      <c r="R14" s="19"/>
      <c r="S14" s="20" t="s">
        <v>150</v>
      </c>
      <c r="T14" s="19"/>
      <c r="U14" s="42" t="s">
        <v>151</v>
      </c>
      <c r="V14" s="47" t="s">
        <v>324</v>
      </c>
      <c r="W14" s="19"/>
      <c r="X14" s="19"/>
      <c r="Y14" s="19"/>
      <c r="Z14" s="123" t="s">
        <v>478</v>
      </c>
      <c r="AA14" s="19"/>
      <c r="AB14" s="5" t="s">
        <v>152</v>
      </c>
      <c r="AC14" s="5" t="s">
        <v>106</v>
      </c>
      <c r="AD14" s="20">
        <v>3611</v>
      </c>
      <c r="AE14" s="42" t="s">
        <v>114</v>
      </c>
      <c r="AF14" s="20">
        <v>3611</v>
      </c>
      <c r="AG14" s="5" t="s">
        <v>153</v>
      </c>
      <c r="AH14" s="19"/>
      <c r="AI14" s="19"/>
      <c r="AJ14" s="19"/>
      <c r="AK14" s="19"/>
      <c r="AL14" s="14">
        <v>43161</v>
      </c>
      <c r="AM14" s="15" t="s">
        <v>154</v>
      </c>
      <c r="AN14" s="6">
        <v>2018</v>
      </c>
      <c r="AO14" s="14">
        <v>43161</v>
      </c>
      <c r="AP14" s="8" t="s">
        <v>473</v>
      </c>
    </row>
    <row r="15" spans="1:42" s="9" customFormat="1" ht="120" x14ac:dyDescent="0.25">
      <c r="A15" s="4" t="s">
        <v>146</v>
      </c>
      <c r="B15" s="4" t="s">
        <v>105</v>
      </c>
      <c r="C15" s="5">
        <v>2018</v>
      </c>
      <c r="D15" s="6" t="s">
        <v>147</v>
      </c>
      <c r="E15" s="21">
        <v>3598</v>
      </c>
      <c r="F15" s="8" t="s">
        <v>148</v>
      </c>
      <c r="G15" s="123" t="s">
        <v>478</v>
      </c>
      <c r="H15" s="17" t="s">
        <v>395</v>
      </c>
      <c r="I15" s="21">
        <v>3598</v>
      </c>
      <c r="J15" s="21">
        <v>3598</v>
      </c>
      <c r="K15" s="12" t="s">
        <v>174</v>
      </c>
      <c r="L15" s="12" t="s">
        <v>149</v>
      </c>
      <c r="M15" s="13">
        <v>2890</v>
      </c>
      <c r="N15" s="63">
        <v>43133</v>
      </c>
      <c r="O15" s="71">
        <v>10000</v>
      </c>
      <c r="P15" s="71">
        <v>11600</v>
      </c>
      <c r="Q15" s="13"/>
      <c r="R15" s="13"/>
      <c r="S15" s="13" t="s">
        <v>347</v>
      </c>
      <c r="U15" s="11" t="s">
        <v>151</v>
      </c>
      <c r="V15" s="17" t="s">
        <v>396</v>
      </c>
      <c r="W15" s="13"/>
      <c r="X15" s="13"/>
      <c r="Y15" s="13"/>
      <c r="Z15" s="123" t="s">
        <v>478</v>
      </c>
      <c r="AA15" s="13"/>
      <c r="AB15" s="5" t="s">
        <v>152</v>
      </c>
      <c r="AC15" s="5" t="s">
        <v>106</v>
      </c>
      <c r="AD15" s="21">
        <v>3598</v>
      </c>
      <c r="AE15" s="11" t="s">
        <v>114</v>
      </c>
      <c r="AF15" s="21">
        <v>3598</v>
      </c>
      <c r="AG15" s="5" t="s">
        <v>153</v>
      </c>
      <c r="AL15" s="14">
        <v>43161</v>
      </c>
      <c r="AM15" s="15" t="s">
        <v>154</v>
      </c>
      <c r="AN15" s="6">
        <v>2018</v>
      </c>
      <c r="AO15" s="14">
        <v>43161</v>
      </c>
      <c r="AP15" s="8" t="s">
        <v>473</v>
      </c>
    </row>
    <row r="16" spans="1:42" s="9" customFormat="1" ht="120" x14ac:dyDescent="0.25">
      <c r="A16" s="4" t="s">
        <v>146</v>
      </c>
      <c r="B16" s="4" t="s">
        <v>105</v>
      </c>
      <c r="C16" s="20">
        <v>2018</v>
      </c>
      <c r="D16" s="6" t="s">
        <v>147</v>
      </c>
      <c r="E16" s="20">
        <v>3610</v>
      </c>
      <c r="F16" s="8" t="s">
        <v>148</v>
      </c>
      <c r="G16" s="123" t="s">
        <v>478</v>
      </c>
      <c r="H16" s="19" t="s">
        <v>323</v>
      </c>
      <c r="I16" s="20">
        <v>3610</v>
      </c>
      <c r="J16" s="20">
        <v>3610</v>
      </c>
      <c r="K16" s="42" t="s">
        <v>174</v>
      </c>
      <c r="L16" s="20" t="s">
        <v>149</v>
      </c>
      <c r="M16" s="20">
        <v>2891</v>
      </c>
      <c r="N16" s="64">
        <v>43133</v>
      </c>
      <c r="O16" s="70">
        <v>12960.02</v>
      </c>
      <c r="P16" s="70">
        <v>15033.62</v>
      </c>
      <c r="Q16" s="19"/>
      <c r="R16" s="19"/>
      <c r="S16" s="20" t="s">
        <v>150</v>
      </c>
      <c r="T16" s="19"/>
      <c r="U16" s="42" t="s">
        <v>151</v>
      </c>
      <c r="V16" s="47" t="s">
        <v>324</v>
      </c>
      <c r="W16" s="19"/>
      <c r="X16" s="19"/>
      <c r="Y16" s="19"/>
      <c r="Z16" s="123" t="s">
        <v>478</v>
      </c>
      <c r="AA16" s="19"/>
      <c r="AB16" s="5" t="s">
        <v>152</v>
      </c>
      <c r="AC16" s="5" t="s">
        <v>106</v>
      </c>
      <c r="AD16" s="20">
        <v>3610</v>
      </c>
      <c r="AE16" s="42" t="s">
        <v>114</v>
      </c>
      <c r="AF16" s="20">
        <v>3610</v>
      </c>
      <c r="AG16" s="5" t="s">
        <v>153</v>
      </c>
      <c r="AH16" s="19"/>
      <c r="AI16" s="19"/>
      <c r="AJ16" s="19"/>
      <c r="AK16" s="19"/>
      <c r="AL16" s="14">
        <v>43161</v>
      </c>
      <c r="AM16" s="15" t="s">
        <v>154</v>
      </c>
      <c r="AN16" s="6">
        <v>2018</v>
      </c>
      <c r="AO16" s="14">
        <v>43161</v>
      </c>
      <c r="AP16" s="8" t="s">
        <v>473</v>
      </c>
    </row>
    <row r="17" spans="1:42" s="9" customFormat="1" ht="120" x14ac:dyDescent="0.25">
      <c r="A17" s="4" t="s">
        <v>146</v>
      </c>
      <c r="B17" s="42" t="s">
        <v>104</v>
      </c>
      <c r="C17" s="5">
        <v>2018</v>
      </c>
      <c r="D17" s="6" t="s">
        <v>147</v>
      </c>
      <c r="E17" s="50">
        <v>3599</v>
      </c>
      <c r="F17" s="8" t="s">
        <v>148</v>
      </c>
      <c r="G17" s="123" t="s">
        <v>478</v>
      </c>
      <c r="H17" s="51" t="s">
        <v>274</v>
      </c>
      <c r="I17" s="50">
        <v>3599</v>
      </c>
      <c r="J17" s="50">
        <v>3599</v>
      </c>
      <c r="K17" s="12" t="s">
        <v>149</v>
      </c>
      <c r="L17" s="12" t="s">
        <v>149</v>
      </c>
      <c r="M17" s="12">
        <v>2892</v>
      </c>
      <c r="N17" s="66">
        <v>43133</v>
      </c>
      <c r="O17" s="69">
        <v>6800</v>
      </c>
      <c r="P17" s="69">
        <v>7888</v>
      </c>
      <c r="Q17" s="19"/>
      <c r="R17" s="19"/>
      <c r="S17" s="5" t="s">
        <v>150</v>
      </c>
      <c r="T17" s="22"/>
      <c r="U17" s="4" t="s">
        <v>151</v>
      </c>
      <c r="V17" s="51" t="s">
        <v>274</v>
      </c>
      <c r="W17" s="19"/>
      <c r="X17" s="19"/>
      <c r="Y17" s="19"/>
      <c r="Z17" s="123" t="s">
        <v>478</v>
      </c>
      <c r="AA17" s="19"/>
      <c r="AB17" s="5" t="s">
        <v>152</v>
      </c>
      <c r="AC17" s="5" t="s">
        <v>106</v>
      </c>
      <c r="AD17" s="50">
        <v>3599</v>
      </c>
      <c r="AE17" s="42" t="s">
        <v>114</v>
      </c>
      <c r="AF17" s="50">
        <v>3599</v>
      </c>
      <c r="AG17" s="5" t="s">
        <v>153</v>
      </c>
      <c r="AH17" s="19"/>
      <c r="AI17" s="19"/>
      <c r="AJ17" s="19"/>
      <c r="AK17" s="19"/>
      <c r="AL17" s="14">
        <v>43161</v>
      </c>
      <c r="AM17" s="15" t="s">
        <v>154</v>
      </c>
      <c r="AN17" s="6">
        <v>2018</v>
      </c>
      <c r="AO17" s="14">
        <v>43161</v>
      </c>
      <c r="AP17" s="8" t="s">
        <v>473</v>
      </c>
    </row>
    <row r="18" spans="1:42" s="9" customFormat="1" ht="120" x14ac:dyDescent="0.25">
      <c r="A18" s="4" t="s">
        <v>146</v>
      </c>
      <c r="B18" s="4" t="s">
        <v>105</v>
      </c>
      <c r="C18" s="20">
        <v>2018</v>
      </c>
      <c r="D18" s="6" t="s">
        <v>147</v>
      </c>
      <c r="E18" s="20">
        <v>3615</v>
      </c>
      <c r="F18" s="8" t="s">
        <v>148</v>
      </c>
      <c r="G18" s="123" t="s">
        <v>478</v>
      </c>
      <c r="H18" s="19" t="s">
        <v>323</v>
      </c>
      <c r="I18" s="20">
        <v>3615</v>
      </c>
      <c r="J18" s="20">
        <v>3615</v>
      </c>
      <c r="K18" s="42" t="s">
        <v>174</v>
      </c>
      <c r="L18" s="20" t="s">
        <v>149</v>
      </c>
      <c r="M18" s="20">
        <v>2893</v>
      </c>
      <c r="N18" s="64">
        <v>43133</v>
      </c>
      <c r="O18" s="70">
        <v>10000</v>
      </c>
      <c r="P18" s="70">
        <v>11600</v>
      </c>
      <c r="Q18" s="19"/>
      <c r="R18" s="19"/>
      <c r="S18" s="20" t="s">
        <v>150</v>
      </c>
      <c r="T18" s="19"/>
      <c r="U18" s="42" t="s">
        <v>151</v>
      </c>
      <c r="V18" s="47" t="s">
        <v>324</v>
      </c>
      <c r="W18" s="19"/>
      <c r="X18" s="19"/>
      <c r="Y18" s="19"/>
      <c r="Z18" s="123" t="s">
        <v>478</v>
      </c>
      <c r="AA18" s="19"/>
      <c r="AB18" s="5" t="s">
        <v>152</v>
      </c>
      <c r="AC18" s="5" t="s">
        <v>106</v>
      </c>
      <c r="AD18" s="20">
        <v>3615</v>
      </c>
      <c r="AE18" s="42" t="s">
        <v>114</v>
      </c>
      <c r="AF18" s="20">
        <v>3615</v>
      </c>
      <c r="AG18" s="5" t="s">
        <v>153</v>
      </c>
      <c r="AH18" s="19"/>
      <c r="AI18" s="19"/>
      <c r="AJ18" s="19"/>
      <c r="AK18" s="19"/>
      <c r="AL18" s="14">
        <v>43161</v>
      </c>
      <c r="AM18" s="15" t="s">
        <v>154</v>
      </c>
      <c r="AN18" s="6">
        <v>2018</v>
      </c>
      <c r="AO18" s="14">
        <v>43161</v>
      </c>
      <c r="AP18" s="8" t="s">
        <v>473</v>
      </c>
    </row>
    <row r="19" spans="1:42" s="9" customFormat="1" ht="202.5" x14ac:dyDescent="0.25">
      <c r="A19" s="4" t="s">
        <v>146</v>
      </c>
      <c r="B19" s="42" t="s">
        <v>104</v>
      </c>
      <c r="C19" s="5">
        <v>2018</v>
      </c>
      <c r="D19" s="6" t="s">
        <v>147</v>
      </c>
      <c r="E19" s="13">
        <v>3538</v>
      </c>
      <c r="F19" s="8" t="s">
        <v>148</v>
      </c>
      <c r="G19" s="123" t="s">
        <v>478</v>
      </c>
      <c r="H19" s="16" t="s">
        <v>164</v>
      </c>
      <c r="I19" s="13">
        <v>3538</v>
      </c>
      <c r="J19" s="13">
        <v>3538</v>
      </c>
      <c r="K19" s="11" t="s">
        <v>165</v>
      </c>
      <c r="L19" s="12" t="s">
        <v>149</v>
      </c>
      <c r="M19" s="13" t="s">
        <v>166</v>
      </c>
      <c r="N19" s="63">
        <v>43137</v>
      </c>
      <c r="O19" s="69">
        <f>1082.75+7294.14+1734.5</f>
        <v>10111.39</v>
      </c>
      <c r="P19" s="69">
        <f>1255.99+8461.2+2012.02</f>
        <v>11729.210000000001</v>
      </c>
      <c r="S19" s="5" t="s">
        <v>150</v>
      </c>
      <c r="U19" s="4" t="s">
        <v>151</v>
      </c>
      <c r="V19" s="16" t="s">
        <v>164</v>
      </c>
      <c r="Z19" s="123" t="s">
        <v>478</v>
      </c>
      <c r="AB19" s="5" t="s">
        <v>152</v>
      </c>
      <c r="AC19" s="5" t="s">
        <v>106</v>
      </c>
      <c r="AD19" s="13">
        <v>3538</v>
      </c>
      <c r="AE19" s="5" t="s">
        <v>114</v>
      </c>
      <c r="AF19" s="13">
        <v>3538</v>
      </c>
      <c r="AG19" s="13" t="s">
        <v>153</v>
      </c>
      <c r="AL19" s="14">
        <v>43161</v>
      </c>
      <c r="AM19" s="15" t="s">
        <v>154</v>
      </c>
      <c r="AN19" s="6">
        <v>2018</v>
      </c>
      <c r="AO19" s="14">
        <v>43161</v>
      </c>
      <c r="AP19" s="8" t="s">
        <v>473</v>
      </c>
    </row>
    <row r="20" spans="1:42" s="9" customFormat="1" ht="120" x14ac:dyDescent="0.25">
      <c r="A20" s="4" t="s">
        <v>146</v>
      </c>
      <c r="B20" s="4" t="s">
        <v>104</v>
      </c>
      <c r="C20" s="5">
        <v>2018</v>
      </c>
      <c r="D20" s="6" t="s">
        <v>147</v>
      </c>
      <c r="E20" s="11">
        <v>3595</v>
      </c>
      <c r="F20" s="8" t="s">
        <v>148</v>
      </c>
      <c r="G20" s="123" t="s">
        <v>478</v>
      </c>
      <c r="H20" s="17" t="s">
        <v>411</v>
      </c>
      <c r="I20" s="11">
        <v>3595</v>
      </c>
      <c r="J20" s="11">
        <v>3595</v>
      </c>
      <c r="K20" s="12" t="s">
        <v>149</v>
      </c>
      <c r="L20" s="12" t="s">
        <v>149</v>
      </c>
      <c r="M20" s="13">
        <v>2897</v>
      </c>
      <c r="N20" s="63">
        <v>43137</v>
      </c>
      <c r="O20" s="71">
        <v>4920</v>
      </c>
      <c r="P20" s="72">
        <v>4920</v>
      </c>
      <c r="Q20" s="13"/>
      <c r="R20" s="13"/>
      <c r="S20" s="13" t="s">
        <v>347</v>
      </c>
      <c r="U20" s="11" t="s">
        <v>151</v>
      </c>
      <c r="V20" s="17" t="s">
        <v>411</v>
      </c>
      <c r="W20" s="13"/>
      <c r="X20" s="13"/>
      <c r="Y20" s="13"/>
      <c r="Z20" s="123" t="s">
        <v>478</v>
      </c>
      <c r="AA20" s="13"/>
      <c r="AB20" s="5" t="s">
        <v>152</v>
      </c>
      <c r="AC20" s="5" t="s">
        <v>106</v>
      </c>
      <c r="AD20" s="11">
        <v>3595</v>
      </c>
      <c r="AE20" s="11" t="s">
        <v>114</v>
      </c>
      <c r="AF20" s="11">
        <v>3595</v>
      </c>
      <c r="AG20" s="5" t="s">
        <v>153</v>
      </c>
      <c r="AL20" s="14">
        <v>43161</v>
      </c>
      <c r="AM20" s="15" t="s">
        <v>154</v>
      </c>
      <c r="AN20" s="6">
        <v>2018</v>
      </c>
      <c r="AO20" s="14">
        <v>43161</v>
      </c>
      <c r="AP20" s="8" t="s">
        <v>473</v>
      </c>
    </row>
    <row r="21" spans="1:42" s="9" customFormat="1" ht="120" x14ac:dyDescent="0.25">
      <c r="A21" s="4" t="s">
        <v>146</v>
      </c>
      <c r="B21" s="4" t="s">
        <v>104</v>
      </c>
      <c r="C21" s="5">
        <v>2018</v>
      </c>
      <c r="D21" s="6" t="s">
        <v>147</v>
      </c>
      <c r="E21" s="11">
        <v>3589</v>
      </c>
      <c r="F21" s="8" t="s">
        <v>148</v>
      </c>
      <c r="G21" s="123" t="s">
        <v>478</v>
      </c>
      <c r="H21" s="17" t="s">
        <v>416</v>
      </c>
      <c r="I21" s="11">
        <v>3589</v>
      </c>
      <c r="J21" s="11">
        <v>3589</v>
      </c>
      <c r="K21" s="119" t="s">
        <v>234</v>
      </c>
      <c r="L21" s="12" t="s">
        <v>149</v>
      </c>
      <c r="M21" s="11">
        <v>2898</v>
      </c>
      <c r="N21" s="63">
        <v>43137</v>
      </c>
      <c r="O21" s="71">
        <v>7960</v>
      </c>
      <c r="P21" s="71">
        <v>9233.6</v>
      </c>
      <c r="S21" s="13" t="s">
        <v>347</v>
      </c>
      <c r="U21" s="11" t="s">
        <v>151</v>
      </c>
      <c r="V21" s="17" t="s">
        <v>416</v>
      </c>
      <c r="Z21" s="123" t="s">
        <v>478</v>
      </c>
      <c r="AB21" s="5" t="s">
        <v>152</v>
      </c>
      <c r="AC21" s="5" t="s">
        <v>106</v>
      </c>
      <c r="AD21" s="11">
        <v>3589</v>
      </c>
      <c r="AE21" s="11" t="s">
        <v>114</v>
      </c>
      <c r="AF21" s="11">
        <v>3589</v>
      </c>
      <c r="AG21" s="5" t="s">
        <v>153</v>
      </c>
      <c r="AL21" s="14">
        <v>43161</v>
      </c>
      <c r="AM21" s="15" t="s">
        <v>154</v>
      </c>
      <c r="AN21" s="6">
        <v>2018</v>
      </c>
      <c r="AO21" s="14">
        <v>43161</v>
      </c>
      <c r="AP21" s="8" t="s">
        <v>473</v>
      </c>
    </row>
    <row r="22" spans="1:42" s="9" customFormat="1" ht="120" x14ac:dyDescent="0.25">
      <c r="A22" s="4" t="s">
        <v>146</v>
      </c>
      <c r="B22" s="4" t="s">
        <v>105</v>
      </c>
      <c r="C22" s="5">
        <v>2018</v>
      </c>
      <c r="D22" s="6" t="s">
        <v>147</v>
      </c>
      <c r="E22" s="11">
        <v>3590</v>
      </c>
      <c r="F22" s="8" t="s">
        <v>148</v>
      </c>
      <c r="G22" s="123" t="s">
        <v>478</v>
      </c>
      <c r="H22" s="58" t="s">
        <v>417</v>
      </c>
      <c r="I22" s="11">
        <v>3590</v>
      </c>
      <c r="J22" s="11">
        <v>3590</v>
      </c>
      <c r="K22" s="12" t="s">
        <v>149</v>
      </c>
      <c r="L22" s="12" t="s">
        <v>149</v>
      </c>
      <c r="M22" s="11">
        <v>2899</v>
      </c>
      <c r="N22" s="63">
        <v>43137</v>
      </c>
      <c r="O22" s="71">
        <v>1501.65</v>
      </c>
      <c r="P22" s="71">
        <v>1741.91</v>
      </c>
      <c r="S22" s="13" t="s">
        <v>347</v>
      </c>
      <c r="U22" s="11" t="s">
        <v>151</v>
      </c>
      <c r="V22" s="17" t="s">
        <v>417</v>
      </c>
      <c r="Z22" s="123" t="s">
        <v>478</v>
      </c>
      <c r="AB22" s="5" t="s">
        <v>152</v>
      </c>
      <c r="AC22" s="5" t="s">
        <v>106</v>
      </c>
      <c r="AD22" s="11">
        <v>3590</v>
      </c>
      <c r="AE22" s="11" t="s">
        <v>114</v>
      </c>
      <c r="AF22" s="11">
        <v>3590</v>
      </c>
      <c r="AG22" s="5" t="s">
        <v>153</v>
      </c>
      <c r="AL22" s="14">
        <v>43161</v>
      </c>
      <c r="AM22" s="15" t="s">
        <v>154</v>
      </c>
      <c r="AN22" s="6">
        <v>2018</v>
      </c>
      <c r="AO22" s="14">
        <v>43161</v>
      </c>
      <c r="AP22" s="8" t="s">
        <v>473</v>
      </c>
    </row>
    <row r="23" spans="1:42" s="9" customFormat="1" ht="120" x14ac:dyDescent="0.25">
      <c r="A23" s="4" t="s">
        <v>146</v>
      </c>
      <c r="B23" s="42" t="s">
        <v>104</v>
      </c>
      <c r="C23" s="5">
        <v>2018</v>
      </c>
      <c r="D23" s="6" t="s">
        <v>147</v>
      </c>
      <c r="E23" s="50">
        <v>3606</v>
      </c>
      <c r="F23" s="8" t="s">
        <v>148</v>
      </c>
      <c r="G23" s="123" t="s">
        <v>478</v>
      </c>
      <c r="H23" s="51" t="s">
        <v>275</v>
      </c>
      <c r="I23" s="50">
        <v>3606</v>
      </c>
      <c r="J23" s="50">
        <v>3606</v>
      </c>
      <c r="K23" s="12" t="s">
        <v>174</v>
      </c>
      <c r="L23" s="12" t="s">
        <v>149</v>
      </c>
      <c r="M23" s="12">
        <v>2900</v>
      </c>
      <c r="N23" s="66">
        <v>43138</v>
      </c>
      <c r="O23" s="69">
        <v>2820.36</v>
      </c>
      <c r="P23" s="69">
        <v>3271.62</v>
      </c>
      <c r="Q23" s="19"/>
      <c r="R23" s="19"/>
      <c r="S23" s="5" t="s">
        <v>150</v>
      </c>
      <c r="T23" s="22"/>
      <c r="U23" s="4" t="s">
        <v>151</v>
      </c>
      <c r="V23" s="51" t="s">
        <v>275</v>
      </c>
      <c r="W23" s="19"/>
      <c r="X23" s="19"/>
      <c r="Y23" s="19"/>
      <c r="Z23" s="123" t="s">
        <v>478</v>
      </c>
      <c r="AA23" s="19"/>
      <c r="AB23" s="5" t="s">
        <v>152</v>
      </c>
      <c r="AC23" s="5" t="s">
        <v>106</v>
      </c>
      <c r="AD23" s="50">
        <v>3606</v>
      </c>
      <c r="AE23" s="42" t="s">
        <v>114</v>
      </c>
      <c r="AF23" s="50">
        <v>3606</v>
      </c>
      <c r="AG23" s="5" t="s">
        <v>153</v>
      </c>
      <c r="AH23" s="19"/>
      <c r="AI23" s="19"/>
      <c r="AJ23" s="19"/>
      <c r="AK23" s="19"/>
      <c r="AL23" s="14">
        <v>43161</v>
      </c>
      <c r="AM23" s="15" t="s">
        <v>154</v>
      </c>
      <c r="AN23" s="6">
        <v>2018</v>
      </c>
      <c r="AO23" s="14">
        <v>43161</v>
      </c>
      <c r="AP23" s="8" t="s">
        <v>473</v>
      </c>
    </row>
    <row r="24" spans="1:42" s="9" customFormat="1" ht="120" x14ac:dyDescent="0.25">
      <c r="A24" s="4" t="s">
        <v>146</v>
      </c>
      <c r="B24" s="4" t="s">
        <v>104</v>
      </c>
      <c r="C24" s="20">
        <v>2018</v>
      </c>
      <c r="D24" s="6" t="s">
        <v>147</v>
      </c>
      <c r="E24" s="20">
        <v>3605</v>
      </c>
      <c r="F24" s="8" t="s">
        <v>148</v>
      </c>
      <c r="G24" s="123" t="s">
        <v>478</v>
      </c>
      <c r="H24" s="19" t="s">
        <v>321</v>
      </c>
      <c r="I24" s="20">
        <v>3605</v>
      </c>
      <c r="J24" s="20">
        <v>3605</v>
      </c>
      <c r="K24" s="42" t="s">
        <v>174</v>
      </c>
      <c r="L24" s="20" t="s">
        <v>149</v>
      </c>
      <c r="M24" s="20">
        <v>2901</v>
      </c>
      <c r="N24" s="64">
        <v>43139</v>
      </c>
      <c r="O24" s="70">
        <v>35000</v>
      </c>
      <c r="P24" s="70">
        <v>40600</v>
      </c>
      <c r="Q24" s="19"/>
      <c r="R24" s="19"/>
      <c r="S24" s="20" t="s">
        <v>150</v>
      </c>
      <c r="T24" s="19"/>
      <c r="U24" s="42" t="s">
        <v>151</v>
      </c>
      <c r="V24" s="47" t="s">
        <v>322</v>
      </c>
      <c r="W24" s="19"/>
      <c r="X24" s="19"/>
      <c r="Y24" s="19"/>
      <c r="Z24" s="123" t="s">
        <v>478</v>
      </c>
      <c r="AA24" s="19"/>
      <c r="AB24" s="5" t="s">
        <v>152</v>
      </c>
      <c r="AC24" s="5" t="s">
        <v>106</v>
      </c>
      <c r="AD24" s="20">
        <v>3605</v>
      </c>
      <c r="AE24" s="42" t="s">
        <v>114</v>
      </c>
      <c r="AF24" s="20">
        <v>3605</v>
      </c>
      <c r="AG24" s="5" t="s">
        <v>153</v>
      </c>
      <c r="AH24" s="19"/>
      <c r="AI24" s="19"/>
      <c r="AJ24" s="19"/>
      <c r="AK24" s="19"/>
      <c r="AL24" s="14">
        <v>43161</v>
      </c>
      <c r="AM24" s="15" t="s">
        <v>154</v>
      </c>
      <c r="AN24" s="6">
        <v>2018</v>
      </c>
      <c r="AO24" s="14">
        <v>43161</v>
      </c>
      <c r="AP24" s="8" t="s">
        <v>473</v>
      </c>
    </row>
    <row r="25" spans="1:42" s="9" customFormat="1" ht="120" x14ac:dyDescent="0.25">
      <c r="A25" s="4" t="s">
        <v>146</v>
      </c>
      <c r="B25" s="4" t="s">
        <v>105</v>
      </c>
      <c r="C25" s="20">
        <v>2018</v>
      </c>
      <c r="D25" s="6" t="s">
        <v>147</v>
      </c>
      <c r="E25" s="20">
        <v>3621</v>
      </c>
      <c r="F25" s="8" t="s">
        <v>148</v>
      </c>
      <c r="G25" s="123" t="s">
        <v>478</v>
      </c>
      <c r="H25" s="19" t="s">
        <v>327</v>
      </c>
      <c r="I25" s="20">
        <v>3621</v>
      </c>
      <c r="J25" s="20">
        <v>3621</v>
      </c>
      <c r="K25" s="42" t="s">
        <v>174</v>
      </c>
      <c r="L25" s="20" t="s">
        <v>149</v>
      </c>
      <c r="M25" s="20">
        <v>2902</v>
      </c>
      <c r="N25" s="64">
        <v>43139</v>
      </c>
      <c r="O25" s="70">
        <v>5120</v>
      </c>
      <c r="P25" s="70">
        <v>5939.2</v>
      </c>
      <c r="Q25" s="19"/>
      <c r="R25" s="19"/>
      <c r="S25" s="20" t="s">
        <v>150</v>
      </c>
      <c r="T25" s="19"/>
      <c r="U25" s="42" t="s">
        <v>151</v>
      </c>
      <c r="V25" s="47" t="s">
        <v>327</v>
      </c>
      <c r="W25" s="19"/>
      <c r="X25" s="19"/>
      <c r="Y25" s="19"/>
      <c r="Z25" s="123" t="s">
        <v>478</v>
      </c>
      <c r="AA25" s="19"/>
      <c r="AB25" s="5" t="s">
        <v>152</v>
      </c>
      <c r="AC25" s="5" t="s">
        <v>106</v>
      </c>
      <c r="AD25" s="20">
        <v>3621</v>
      </c>
      <c r="AE25" s="42" t="s">
        <v>114</v>
      </c>
      <c r="AF25" s="20">
        <v>3621</v>
      </c>
      <c r="AG25" s="5" t="s">
        <v>153</v>
      </c>
      <c r="AH25" s="19"/>
      <c r="AI25" s="19"/>
      <c r="AJ25" s="19"/>
      <c r="AK25" s="19"/>
      <c r="AL25" s="14">
        <v>43161</v>
      </c>
      <c r="AM25" s="15" t="s">
        <v>154</v>
      </c>
      <c r="AN25" s="6">
        <v>2018</v>
      </c>
      <c r="AO25" s="14">
        <v>43161</v>
      </c>
      <c r="AP25" s="8" t="s">
        <v>473</v>
      </c>
    </row>
    <row r="26" spans="1:42" s="9" customFormat="1" ht="120" x14ac:dyDescent="0.25">
      <c r="A26" s="4" t="s">
        <v>146</v>
      </c>
      <c r="B26" s="4" t="s">
        <v>105</v>
      </c>
      <c r="C26" s="20">
        <v>2018</v>
      </c>
      <c r="D26" s="6" t="s">
        <v>147</v>
      </c>
      <c r="E26" s="20">
        <v>3622</v>
      </c>
      <c r="F26" s="8" t="s">
        <v>148</v>
      </c>
      <c r="G26" s="123" t="s">
        <v>478</v>
      </c>
      <c r="H26" s="19" t="s">
        <v>328</v>
      </c>
      <c r="I26" s="20">
        <v>3622</v>
      </c>
      <c r="J26" s="20">
        <v>3622</v>
      </c>
      <c r="K26" s="42" t="s">
        <v>174</v>
      </c>
      <c r="L26" s="20" t="s">
        <v>149</v>
      </c>
      <c r="M26" s="20">
        <v>2903</v>
      </c>
      <c r="N26" s="64">
        <v>43139</v>
      </c>
      <c r="O26" s="70">
        <v>37900</v>
      </c>
      <c r="P26" s="70">
        <v>43964</v>
      </c>
      <c r="Q26" s="19"/>
      <c r="R26" s="19"/>
      <c r="S26" s="20" t="s">
        <v>150</v>
      </c>
      <c r="T26" s="19"/>
      <c r="U26" s="42" t="s">
        <v>151</v>
      </c>
      <c r="V26" s="47" t="s">
        <v>328</v>
      </c>
      <c r="W26" s="19"/>
      <c r="X26" s="19"/>
      <c r="Y26" s="19"/>
      <c r="Z26" s="123" t="s">
        <v>478</v>
      </c>
      <c r="AA26" s="19"/>
      <c r="AB26" s="5" t="s">
        <v>152</v>
      </c>
      <c r="AC26" s="5" t="s">
        <v>106</v>
      </c>
      <c r="AD26" s="20">
        <v>3622</v>
      </c>
      <c r="AE26" s="42" t="s">
        <v>114</v>
      </c>
      <c r="AF26" s="20">
        <v>3622</v>
      </c>
      <c r="AG26" s="5" t="s">
        <v>153</v>
      </c>
      <c r="AH26" s="19"/>
      <c r="AI26" s="19"/>
      <c r="AJ26" s="19"/>
      <c r="AK26" s="19"/>
      <c r="AL26" s="14">
        <v>43161</v>
      </c>
      <c r="AM26" s="15" t="s">
        <v>154</v>
      </c>
      <c r="AN26" s="6">
        <v>2018</v>
      </c>
      <c r="AO26" s="14">
        <v>43161</v>
      </c>
      <c r="AP26" s="8" t="s">
        <v>473</v>
      </c>
    </row>
    <row r="27" spans="1:42" s="9" customFormat="1" ht="120" x14ac:dyDescent="0.25">
      <c r="A27" s="4" t="s">
        <v>146</v>
      </c>
      <c r="B27" s="42" t="s">
        <v>104</v>
      </c>
      <c r="C27" s="5">
        <v>2018</v>
      </c>
      <c r="D27" s="6" t="s">
        <v>147</v>
      </c>
      <c r="E27" s="50">
        <v>3637</v>
      </c>
      <c r="F27" s="8" t="s">
        <v>148</v>
      </c>
      <c r="G27" s="123" t="s">
        <v>478</v>
      </c>
      <c r="H27" s="51" t="s">
        <v>277</v>
      </c>
      <c r="I27" s="50">
        <v>3637</v>
      </c>
      <c r="J27" s="50">
        <v>3637</v>
      </c>
      <c r="K27" s="12" t="s">
        <v>149</v>
      </c>
      <c r="L27" s="12" t="s">
        <v>149</v>
      </c>
      <c r="M27" s="12">
        <v>2904</v>
      </c>
      <c r="N27" s="66">
        <v>43139</v>
      </c>
      <c r="O27" s="69">
        <v>4787.62</v>
      </c>
      <c r="P27" s="69">
        <v>5553.64</v>
      </c>
      <c r="Q27" s="19"/>
      <c r="R27" s="19"/>
      <c r="S27" s="5" t="s">
        <v>150</v>
      </c>
      <c r="T27" s="22"/>
      <c r="U27" s="4" t="s">
        <v>151</v>
      </c>
      <c r="V27" s="51" t="s">
        <v>278</v>
      </c>
      <c r="W27" s="19"/>
      <c r="X27" s="19"/>
      <c r="Y27" s="19"/>
      <c r="Z27" s="123" t="s">
        <v>478</v>
      </c>
      <c r="AA27" s="19"/>
      <c r="AB27" s="5" t="s">
        <v>152</v>
      </c>
      <c r="AC27" s="5" t="s">
        <v>106</v>
      </c>
      <c r="AD27" s="50">
        <v>3637</v>
      </c>
      <c r="AE27" s="42" t="s">
        <v>114</v>
      </c>
      <c r="AF27" s="50">
        <v>3637</v>
      </c>
      <c r="AG27" s="5" t="s">
        <v>153</v>
      </c>
      <c r="AH27" s="19"/>
      <c r="AI27" s="19"/>
      <c r="AJ27" s="19"/>
      <c r="AK27" s="19"/>
      <c r="AL27" s="14">
        <v>43161</v>
      </c>
      <c r="AM27" s="15" t="s">
        <v>154</v>
      </c>
      <c r="AN27" s="6">
        <v>2018</v>
      </c>
      <c r="AO27" s="14">
        <v>43161</v>
      </c>
      <c r="AP27" s="8" t="s">
        <v>473</v>
      </c>
    </row>
    <row r="28" spans="1:42" s="19" customFormat="1" ht="120" x14ac:dyDescent="0.25">
      <c r="A28" s="4" t="s">
        <v>146</v>
      </c>
      <c r="B28" s="42" t="s">
        <v>104</v>
      </c>
      <c r="C28" s="5">
        <v>2018</v>
      </c>
      <c r="D28" s="6" t="s">
        <v>147</v>
      </c>
      <c r="E28" s="50">
        <v>3586</v>
      </c>
      <c r="F28" s="8" t="s">
        <v>148</v>
      </c>
      <c r="G28" s="123" t="s">
        <v>478</v>
      </c>
      <c r="H28" s="51" t="s">
        <v>270</v>
      </c>
      <c r="I28" s="50">
        <v>3586</v>
      </c>
      <c r="J28" s="50">
        <v>3586</v>
      </c>
      <c r="K28" s="12" t="s">
        <v>271</v>
      </c>
      <c r="L28" s="12" t="s">
        <v>149</v>
      </c>
      <c r="M28" s="12" t="s">
        <v>272</v>
      </c>
      <c r="N28" s="66">
        <v>43139</v>
      </c>
      <c r="O28" s="69">
        <f>+P28/1.16</f>
        <v>24709.939655172413</v>
      </c>
      <c r="P28" s="69">
        <v>28663.53</v>
      </c>
      <c r="S28" s="5" t="s">
        <v>150</v>
      </c>
      <c r="T28" s="22"/>
      <c r="U28" s="4" t="s">
        <v>151</v>
      </c>
      <c r="V28" s="51" t="s">
        <v>270</v>
      </c>
      <c r="Z28" s="123" t="s">
        <v>478</v>
      </c>
      <c r="AB28" s="5" t="s">
        <v>152</v>
      </c>
      <c r="AC28" s="5" t="s">
        <v>106</v>
      </c>
      <c r="AD28" s="50">
        <v>3586</v>
      </c>
      <c r="AE28" s="42" t="s">
        <v>114</v>
      </c>
      <c r="AF28" s="50">
        <v>3586</v>
      </c>
      <c r="AG28" s="5" t="s">
        <v>153</v>
      </c>
      <c r="AL28" s="14">
        <v>43161</v>
      </c>
      <c r="AM28" s="15" t="s">
        <v>154</v>
      </c>
      <c r="AN28" s="6">
        <v>2018</v>
      </c>
      <c r="AO28" s="14">
        <v>43161</v>
      </c>
      <c r="AP28" s="8" t="s">
        <v>473</v>
      </c>
    </row>
    <row r="29" spans="1:42" s="19" customFormat="1" ht="120" x14ac:dyDescent="0.25">
      <c r="A29" s="4" t="s">
        <v>146</v>
      </c>
      <c r="B29" s="4" t="s">
        <v>105</v>
      </c>
      <c r="C29" s="5">
        <v>2018</v>
      </c>
      <c r="D29" s="6" t="s">
        <v>147</v>
      </c>
      <c r="E29" s="21">
        <v>3625</v>
      </c>
      <c r="F29" s="8" t="s">
        <v>148</v>
      </c>
      <c r="G29" s="123" t="s">
        <v>478</v>
      </c>
      <c r="H29" s="17" t="s">
        <v>388</v>
      </c>
      <c r="I29" s="21">
        <v>3625</v>
      </c>
      <c r="J29" s="21">
        <v>3625</v>
      </c>
      <c r="K29" s="12" t="s">
        <v>149</v>
      </c>
      <c r="L29" s="12" t="s">
        <v>149</v>
      </c>
      <c r="M29" s="13">
        <v>2907</v>
      </c>
      <c r="N29" s="63">
        <v>43139</v>
      </c>
      <c r="O29" s="71">
        <v>3000</v>
      </c>
      <c r="P29" s="71">
        <v>3480</v>
      </c>
      <c r="Q29" s="13"/>
      <c r="R29" s="13"/>
      <c r="S29" s="13" t="s">
        <v>347</v>
      </c>
      <c r="T29" s="9"/>
      <c r="U29" s="11" t="s">
        <v>151</v>
      </c>
      <c r="V29" s="17" t="s">
        <v>388</v>
      </c>
      <c r="W29" s="13"/>
      <c r="X29" s="13"/>
      <c r="Y29" s="13"/>
      <c r="Z29" s="123" t="s">
        <v>478</v>
      </c>
      <c r="AA29" s="13"/>
      <c r="AB29" s="5" t="s">
        <v>152</v>
      </c>
      <c r="AC29" s="5" t="s">
        <v>106</v>
      </c>
      <c r="AD29" s="21">
        <v>3625</v>
      </c>
      <c r="AE29" s="11" t="s">
        <v>114</v>
      </c>
      <c r="AF29" s="21">
        <v>3625</v>
      </c>
      <c r="AG29" s="5" t="s">
        <v>153</v>
      </c>
      <c r="AH29" s="9"/>
      <c r="AI29" s="9"/>
      <c r="AJ29" s="9"/>
      <c r="AK29" s="9"/>
      <c r="AL29" s="14">
        <v>43161</v>
      </c>
      <c r="AM29" s="15" t="s">
        <v>154</v>
      </c>
      <c r="AN29" s="6">
        <v>2018</v>
      </c>
      <c r="AO29" s="14">
        <v>43161</v>
      </c>
      <c r="AP29" s="8" t="s">
        <v>473</v>
      </c>
    </row>
    <row r="30" spans="1:42" s="19" customFormat="1" ht="120" x14ac:dyDescent="0.25">
      <c r="A30" s="4" t="s">
        <v>146</v>
      </c>
      <c r="B30" s="42" t="s">
        <v>104</v>
      </c>
      <c r="C30" s="5">
        <v>2018</v>
      </c>
      <c r="D30" s="6" t="s">
        <v>147</v>
      </c>
      <c r="E30" s="13">
        <v>3602</v>
      </c>
      <c r="F30" s="8" t="s">
        <v>148</v>
      </c>
      <c r="G30" s="123" t="s">
        <v>478</v>
      </c>
      <c r="H30" s="17" t="s">
        <v>173</v>
      </c>
      <c r="I30" s="13">
        <v>3602</v>
      </c>
      <c r="J30" s="13">
        <v>3602</v>
      </c>
      <c r="K30" s="11" t="s">
        <v>174</v>
      </c>
      <c r="L30" s="12" t="s">
        <v>149</v>
      </c>
      <c r="M30" s="13">
        <v>2908</v>
      </c>
      <c r="N30" s="63">
        <v>43139</v>
      </c>
      <c r="O30" s="69">
        <v>14000</v>
      </c>
      <c r="P30" s="69">
        <v>16240</v>
      </c>
      <c r="Q30" s="9"/>
      <c r="R30" s="9"/>
      <c r="S30" s="5" t="s">
        <v>150</v>
      </c>
      <c r="T30" s="9"/>
      <c r="U30" s="4" t="s">
        <v>151</v>
      </c>
      <c r="V30" s="17" t="s">
        <v>173</v>
      </c>
      <c r="W30" s="9"/>
      <c r="X30" s="9"/>
      <c r="Y30" s="9"/>
      <c r="Z30" s="123" t="s">
        <v>478</v>
      </c>
      <c r="AA30" s="9"/>
      <c r="AB30" s="5" t="s">
        <v>152</v>
      </c>
      <c r="AC30" s="5" t="s">
        <v>106</v>
      </c>
      <c r="AD30" s="13">
        <v>3602</v>
      </c>
      <c r="AE30" s="5" t="s">
        <v>114</v>
      </c>
      <c r="AF30" s="13">
        <v>3602</v>
      </c>
      <c r="AG30" s="13" t="s">
        <v>153</v>
      </c>
      <c r="AH30" s="9"/>
      <c r="AI30" s="9"/>
      <c r="AJ30" s="9"/>
      <c r="AK30" s="9"/>
      <c r="AL30" s="14">
        <v>43161</v>
      </c>
      <c r="AM30" s="15" t="s">
        <v>154</v>
      </c>
      <c r="AN30" s="6">
        <v>2018</v>
      </c>
      <c r="AO30" s="14">
        <v>43161</v>
      </c>
      <c r="AP30" s="8" t="s">
        <v>473</v>
      </c>
    </row>
    <row r="31" spans="1:42" s="19" customFormat="1" ht="120" x14ac:dyDescent="0.25">
      <c r="A31" s="4" t="s">
        <v>146</v>
      </c>
      <c r="B31" s="42" t="s">
        <v>104</v>
      </c>
      <c r="C31" s="5">
        <v>2018</v>
      </c>
      <c r="D31" s="6" t="s">
        <v>147</v>
      </c>
      <c r="E31" s="50">
        <v>3643</v>
      </c>
      <c r="F31" s="8" t="s">
        <v>148</v>
      </c>
      <c r="G31" s="123" t="s">
        <v>478</v>
      </c>
      <c r="H31" s="51" t="s">
        <v>279</v>
      </c>
      <c r="I31" s="50">
        <v>3643</v>
      </c>
      <c r="J31" s="50">
        <v>3643</v>
      </c>
      <c r="K31" s="12" t="s">
        <v>280</v>
      </c>
      <c r="L31" s="12" t="s">
        <v>149</v>
      </c>
      <c r="M31" s="12">
        <v>2910</v>
      </c>
      <c r="N31" s="66">
        <v>43139</v>
      </c>
      <c r="O31" s="69">
        <v>2781.18</v>
      </c>
      <c r="P31" s="69">
        <v>3226.17</v>
      </c>
      <c r="S31" s="5" t="s">
        <v>150</v>
      </c>
      <c r="T31" s="22"/>
      <c r="U31" s="4" t="s">
        <v>151</v>
      </c>
      <c r="V31" s="51" t="s">
        <v>279</v>
      </c>
      <c r="Z31" s="123" t="s">
        <v>478</v>
      </c>
      <c r="AB31" s="5" t="s">
        <v>152</v>
      </c>
      <c r="AC31" s="5" t="s">
        <v>106</v>
      </c>
      <c r="AD31" s="50">
        <v>3643</v>
      </c>
      <c r="AE31" s="42" t="s">
        <v>114</v>
      </c>
      <c r="AF31" s="50">
        <v>3643</v>
      </c>
      <c r="AG31" s="5" t="s">
        <v>153</v>
      </c>
      <c r="AL31" s="14">
        <v>43161</v>
      </c>
      <c r="AM31" s="15" t="s">
        <v>154</v>
      </c>
      <c r="AN31" s="6">
        <v>2018</v>
      </c>
      <c r="AO31" s="14">
        <v>43161</v>
      </c>
      <c r="AP31" s="8" t="s">
        <v>473</v>
      </c>
    </row>
    <row r="32" spans="1:42" s="19" customFormat="1" ht="120" x14ac:dyDescent="0.25">
      <c r="A32" s="4" t="s">
        <v>146</v>
      </c>
      <c r="B32" s="4" t="s">
        <v>104</v>
      </c>
      <c r="C32" s="5">
        <v>2018</v>
      </c>
      <c r="D32" s="6" t="s">
        <v>147</v>
      </c>
      <c r="E32" s="50">
        <v>3588</v>
      </c>
      <c r="F32" s="8" t="s">
        <v>148</v>
      </c>
      <c r="G32" s="123" t="s">
        <v>478</v>
      </c>
      <c r="H32" s="51" t="s">
        <v>319</v>
      </c>
      <c r="I32" s="50">
        <v>3588</v>
      </c>
      <c r="J32" s="50">
        <v>3588</v>
      </c>
      <c r="K32" s="42" t="s">
        <v>174</v>
      </c>
      <c r="L32" s="12" t="s">
        <v>149</v>
      </c>
      <c r="M32" s="12">
        <v>2911</v>
      </c>
      <c r="N32" s="66">
        <v>43139</v>
      </c>
      <c r="O32" s="73">
        <v>73275</v>
      </c>
      <c r="P32" s="74">
        <v>84999</v>
      </c>
      <c r="Q32" s="5"/>
      <c r="R32" s="5"/>
      <c r="S32" s="5" t="s">
        <v>150</v>
      </c>
      <c r="T32" s="5"/>
      <c r="U32" s="4" t="s">
        <v>151</v>
      </c>
      <c r="V32" s="51" t="s">
        <v>320</v>
      </c>
      <c r="W32" s="5"/>
      <c r="X32" s="5"/>
      <c r="Y32" s="5"/>
      <c r="Z32" s="123" t="s">
        <v>478</v>
      </c>
      <c r="AA32" s="5"/>
      <c r="AB32" s="5" t="s">
        <v>152</v>
      </c>
      <c r="AC32" s="5" t="s">
        <v>106</v>
      </c>
      <c r="AD32" s="50">
        <v>3588</v>
      </c>
      <c r="AE32" s="42" t="s">
        <v>114</v>
      </c>
      <c r="AF32" s="50">
        <v>3588</v>
      </c>
      <c r="AG32" s="5" t="s">
        <v>153</v>
      </c>
      <c r="AL32" s="14">
        <v>43161</v>
      </c>
      <c r="AM32" s="15" t="s">
        <v>154</v>
      </c>
      <c r="AN32" s="6">
        <v>2018</v>
      </c>
      <c r="AO32" s="14">
        <v>43161</v>
      </c>
      <c r="AP32" s="8" t="s">
        <v>473</v>
      </c>
    </row>
    <row r="33" spans="1:42" s="19" customFormat="1" ht="210" x14ac:dyDescent="0.25">
      <c r="A33" s="4" t="s">
        <v>146</v>
      </c>
      <c r="B33" s="4" t="s">
        <v>104</v>
      </c>
      <c r="C33" s="20">
        <v>2018</v>
      </c>
      <c r="D33" s="6" t="s">
        <v>147</v>
      </c>
      <c r="E33" s="20">
        <v>3636</v>
      </c>
      <c r="F33" s="8" t="s">
        <v>148</v>
      </c>
      <c r="G33" s="123" t="s">
        <v>478</v>
      </c>
      <c r="H33" s="53" t="s">
        <v>329</v>
      </c>
      <c r="I33" s="20">
        <v>3636</v>
      </c>
      <c r="J33" s="20">
        <v>3636</v>
      </c>
      <c r="K33" s="119" t="s">
        <v>234</v>
      </c>
      <c r="L33" s="42" t="s">
        <v>149</v>
      </c>
      <c r="M33" s="20">
        <v>2912</v>
      </c>
      <c r="N33" s="64">
        <v>43139</v>
      </c>
      <c r="O33" s="70">
        <v>12784.36</v>
      </c>
      <c r="P33" s="70">
        <v>14829.85</v>
      </c>
      <c r="S33" s="20" t="s">
        <v>150</v>
      </c>
      <c r="U33" s="42" t="s">
        <v>151</v>
      </c>
      <c r="V33" s="47" t="s">
        <v>329</v>
      </c>
      <c r="Z33" s="123" t="s">
        <v>478</v>
      </c>
      <c r="AB33" s="5" t="s">
        <v>152</v>
      </c>
      <c r="AC33" s="5" t="s">
        <v>106</v>
      </c>
      <c r="AD33" s="20">
        <v>3636</v>
      </c>
      <c r="AE33" s="42" t="s">
        <v>114</v>
      </c>
      <c r="AF33" s="20">
        <v>3636</v>
      </c>
      <c r="AG33" s="5" t="s">
        <v>153</v>
      </c>
      <c r="AL33" s="14">
        <v>43161</v>
      </c>
      <c r="AM33" s="15" t="s">
        <v>154</v>
      </c>
      <c r="AN33" s="6">
        <v>2018</v>
      </c>
      <c r="AO33" s="14">
        <v>43161</v>
      </c>
      <c r="AP33" s="8" t="s">
        <v>473</v>
      </c>
    </row>
    <row r="34" spans="1:42" s="19" customFormat="1" ht="120" x14ac:dyDescent="0.25">
      <c r="A34" s="4" t="s">
        <v>146</v>
      </c>
      <c r="B34" s="42" t="s">
        <v>104</v>
      </c>
      <c r="C34" s="42">
        <v>2018</v>
      </c>
      <c r="D34" s="6" t="s">
        <v>147</v>
      </c>
      <c r="E34" s="42">
        <v>3645</v>
      </c>
      <c r="F34" s="8" t="s">
        <v>148</v>
      </c>
      <c r="G34" s="123" t="s">
        <v>478</v>
      </c>
      <c r="H34" s="47" t="s">
        <v>235</v>
      </c>
      <c r="I34" s="42">
        <v>3645</v>
      </c>
      <c r="J34" s="42">
        <v>3645</v>
      </c>
      <c r="K34" s="42" t="s">
        <v>174</v>
      </c>
      <c r="L34" s="12" t="s">
        <v>149</v>
      </c>
      <c r="M34" s="42">
        <v>2913</v>
      </c>
      <c r="N34" s="65">
        <v>43139</v>
      </c>
      <c r="O34" s="69">
        <v>73137.89</v>
      </c>
      <c r="P34" s="69">
        <v>84839.952399999995</v>
      </c>
      <c r="Q34" s="42"/>
      <c r="R34" s="42"/>
      <c r="S34" s="5" t="s">
        <v>150</v>
      </c>
      <c r="T34" s="22"/>
      <c r="U34" s="4" t="s">
        <v>151</v>
      </c>
      <c r="V34" s="47" t="s">
        <v>235</v>
      </c>
      <c r="W34" s="42"/>
      <c r="X34" s="42"/>
      <c r="Y34" s="42"/>
      <c r="Z34" s="123" t="s">
        <v>478</v>
      </c>
      <c r="AA34" s="42"/>
      <c r="AB34" s="5" t="s">
        <v>152</v>
      </c>
      <c r="AC34" s="5" t="s">
        <v>106</v>
      </c>
      <c r="AD34" s="42">
        <v>3645</v>
      </c>
      <c r="AE34" s="42" t="s">
        <v>114</v>
      </c>
      <c r="AF34" s="42">
        <v>3645</v>
      </c>
      <c r="AG34" s="13" t="s">
        <v>153</v>
      </c>
      <c r="AH34" s="22"/>
      <c r="AI34" s="22"/>
      <c r="AJ34" s="22"/>
      <c r="AK34" s="22"/>
      <c r="AL34" s="14">
        <v>43161</v>
      </c>
      <c r="AM34" s="15" t="s">
        <v>154</v>
      </c>
      <c r="AN34" s="6">
        <v>2018</v>
      </c>
      <c r="AO34" s="14">
        <v>43161</v>
      </c>
      <c r="AP34" s="8" t="s">
        <v>473</v>
      </c>
    </row>
    <row r="35" spans="1:42" s="19" customFormat="1" ht="120" x14ac:dyDescent="0.25">
      <c r="A35" s="4" t="s">
        <v>146</v>
      </c>
      <c r="B35" s="42" t="s">
        <v>104</v>
      </c>
      <c r="C35" s="5">
        <v>2018</v>
      </c>
      <c r="D35" s="6" t="s">
        <v>147</v>
      </c>
      <c r="E35" s="50">
        <v>3632</v>
      </c>
      <c r="F35" s="8" t="s">
        <v>148</v>
      </c>
      <c r="G35" s="123" t="s">
        <v>478</v>
      </c>
      <c r="H35" s="51" t="s">
        <v>276</v>
      </c>
      <c r="I35" s="50">
        <v>3632</v>
      </c>
      <c r="J35" s="50">
        <v>3632</v>
      </c>
      <c r="K35" s="12" t="s">
        <v>149</v>
      </c>
      <c r="L35" s="12" t="s">
        <v>149</v>
      </c>
      <c r="M35" s="12">
        <v>2914</v>
      </c>
      <c r="N35" s="66">
        <v>43139</v>
      </c>
      <c r="O35" s="69">
        <v>15756</v>
      </c>
      <c r="P35" s="69">
        <v>18276.96</v>
      </c>
      <c r="S35" s="5" t="s">
        <v>150</v>
      </c>
      <c r="T35" s="22"/>
      <c r="U35" s="4" t="s">
        <v>151</v>
      </c>
      <c r="V35" s="51" t="s">
        <v>276</v>
      </c>
      <c r="Z35" s="123" t="s">
        <v>478</v>
      </c>
      <c r="AB35" s="5" t="s">
        <v>152</v>
      </c>
      <c r="AC35" s="5" t="s">
        <v>106</v>
      </c>
      <c r="AD35" s="50">
        <v>3632</v>
      </c>
      <c r="AE35" s="42" t="s">
        <v>114</v>
      </c>
      <c r="AF35" s="50">
        <v>3632</v>
      </c>
      <c r="AG35" s="5" t="s">
        <v>153</v>
      </c>
      <c r="AL35" s="14">
        <v>43161</v>
      </c>
      <c r="AM35" s="15" t="s">
        <v>154</v>
      </c>
      <c r="AN35" s="6">
        <v>2018</v>
      </c>
      <c r="AO35" s="14">
        <v>43161</v>
      </c>
      <c r="AP35" s="8" t="s">
        <v>473</v>
      </c>
    </row>
    <row r="36" spans="1:42" s="19" customFormat="1" ht="120" x14ac:dyDescent="0.25">
      <c r="A36" s="4" t="s">
        <v>146</v>
      </c>
      <c r="B36" s="42" t="s">
        <v>104</v>
      </c>
      <c r="C36" s="42">
        <v>2018</v>
      </c>
      <c r="D36" s="6" t="s">
        <v>147</v>
      </c>
      <c r="E36" s="42">
        <v>3607</v>
      </c>
      <c r="F36" s="8" t="s">
        <v>148</v>
      </c>
      <c r="G36" s="123" t="s">
        <v>478</v>
      </c>
      <c r="H36" s="47" t="s">
        <v>232</v>
      </c>
      <c r="I36" s="42">
        <v>3607</v>
      </c>
      <c r="J36" s="42">
        <v>3607</v>
      </c>
      <c r="K36" s="42" t="s">
        <v>174</v>
      </c>
      <c r="L36" s="12" t="s">
        <v>149</v>
      </c>
      <c r="M36" s="42">
        <v>2915</v>
      </c>
      <c r="N36" s="64">
        <v>43140</v>
      </c>
      <c r="O36" s="69">
        <v>2160</v>
      </c>
      <c r="P36" s="69">
        <v>2505.6</v>
      </c>
      <c r="Q36" s="42"/>
      <c r="R36" s="42"/>
      <c r="S36" s="5" t="s">
        <v>150</v>
      </c>
      <c r="T36" s="22"/>
      <c r="U36" s="4" t="s">
        <v>151</v>
      </c>
      <c r="V36" s="47" t="s">
        <v>232</v>
      </c>
      <c r="W36" s="42"/>
      <c r="X36" s="42"/>
      <c r="Y36" s="42"/>
      <c r="Z36" s="123" t="s">
        <v>478</v>
      </c>
      <c r="AA36" s="42"/>
      <c r="AB36" s="5" t="s">
        <v>152</v>
      </c>
      <c r="AC36" s="5" t="s">
        <v>106</v>
      </c>
      <c r="AD36" s="42">
        <v>3607</v>
      </c>
      <c r="AE36" s="42" t="s">
        <v>114</v>
      </c>
      <c r="AF36" s="42">
        <v>3607</v>
      </c>
      <c r="AG36" s="13" t="s">
        <v>153</v>
      </c>
      <c r="AH36" s="22"/>
      <c r="AI36" s="22"/>
      <c r="AJ36" s="22"/>
      <c r="AK36" s="22"/>
      <c r="AL36" s="14">
        <v>43161</v>
      </c>
      <c r="AM36" s="15" t="s">
        <v>154</v>
      </c>
      <c r="AN36" s="6">
        <v>2018</v>
      </c>
      <c r="AO36" s="14">
        <v>43161</v>
      </c>
      <c r="AP36" s="8" t="s">
        <v>473</v>
      </c>
    </row>
    <row r="37" spans="1:42" s="19" customFormat="1" ht="120" x14ac:dyDescent="0.25">
      <c r="A37" s="4" t="s">
        <v>146</v>
      </c>
      <c r="B37" s="42" t="s">
        <v>104</v>
      </c>
      <c r="C37" s="42">
        <v>2018</v>
      </c>
      <c r="D37" s="6" t="s">
        <v>147</v>
      </c>
      <c r="E37" s="42">
        <v>3600</v>
      </c>
      <c r="F37" s="8" t="s">
        <v>148</v>
      </c>
      <c r="G37" s="123" t="s">
        <v>478</v>
      </c>
      <c r="H37" s="47" t="s">
        <v>230</v>
      </c>
      <c r="I37" s="42">
        <v>3600</v>
      </c>
      <c r="J37" s="42">
        <v>3600</v>
      </c>
      <c r="K37" s="42" t="s">
        <v>174</v>
      </c>
      <c r="L37" s="12" t="s">
        <v>149</v>
      </c>
      <c r="M37" s="42">
        <v>2916</v>
      </c>
      <c r="N37" s="64">
        <v>43140</v>
      </c>
      <c r="O37" s="69">
        <v>1585.6000000000001</v>
      </c>
      <c r="P37" s="69">
        <v>1839.296</v>
      </c>
      <c r="Q37" s="42"/>
      <c r="R37" s="42"/>
      <c r="S37" s="5" t="s">
        <v>150</v>
      </c>
      <c r="T37" s="22"/>
      <c r="U37" s="4" t="s">
        <v>151</v>
      </c>
      <c r="V37" s="47" t="s">
        <v>231</v>
      </c>
      <c r="W37" s="42"/>
      <c r="X37" s="42"/>
      <c r="Y37" s="42"/>
      <c r="Z37" s="123" t="s">
        <v>478</v>
      </c>
      <c r="AA37" s="42"/>
      <c r="AB37" s="5" t="s">
        <v>152</v>
      </c>
      <c r="AC37" s="5" t="s">
        <v>106</v>
      </c>
      <c r="AD37" s="42">
        <v>3600</v>
      </c>
      <c r="AE37" s="42" t="s">
        <v>114</v>
      </c>
      <c r="AF37" s="42">
        <v>3600</v>
      </c>
      <c r="AG37" s="13" t="s">
        <v>153</v>
      </c>
      <c r="AH37" s="22"/>
      <c r="AI37" s="22"/>
      <c r="AJ37" s="22"/>
      <c r="AK37" s="22"/>
      <c r="AL37" s="14">
        <v>43161</v>
      </c>
      <c r="AM37" s="15" t="s">
        <v>154</v>
      </c>
      <c r="AN37" s="6">
        <v>2018</v>
      </c>
      <c r="AO37" s="14">
        <v>43161</v>
      </c>
      <c r="AP37" s="8" t="s">
        <v>473</v>
      </c>
    </row>
    <row r="38" spans="1:42" s="19" customFormat="1" ht="409.5" x14ac:dyDescent="0.25">
      <c r="A38" s="4" t="s">
        <v>146</v>
      </c>
      <c r="B38" s="42" t="s">
        <v>104</v>
      </c>
      <c r="C38" s="42">
        <v>2018</v>
      </c>
      <c r="D38" s="6" t="s">
        <v>147</v>
      </c>
      <c r="E38" s="42">
        <v>3555</v>
      </c>
      <c r="F38" s="8" t="s">
        <v>148</v>
      </c>
      <c r="G38" s="123" t="s">
        <v>478</v>
      </c>
      <c r="H38" s="47" t="s">
        <v>252</v>
      </c>
      <c r="I38" s="42">
        <v>3555</v>
      </c>
      <c r="J38" s="42">
        <v>3555</v>
      </c>
      <c r="K38" s="42" t="s">
        <v>174</v>
      </c>
      <c r="L38" s="12" t="s">
        <v>149</v>
      </c>
      <c r="M38" s="42">
        <v>2917</v>
      </c>
      <c r="N38" s="64">
        <v>43140</v>
      </c>
      <c r="O38" s="69">
        <v>6965.72</v>
      </c>
      <c r="P38" s="69">
        <v>8080.2352000000001</v>
      </c>
      <c r="S38" s="5" t="s">
        <v>150</v>
      </c>
      <c r="T38" s="22"/>
      <c r="U38" s="4" t="s">
        <v>151</v>
      </c>
      <c r="V38" s="47" t="s">
        <v>253</v>
      </c>
      <c r="Z38" s="123" t="s">
        <v>478</v>
      </c>
      <c r="AB38" s="5" t="s">
        <v>152</v>
      </c>
      <c r="AC38" s="5" t="s">
        <v>106</v>
      </c>
      <c r="AD38" s="20">
        <v>3555</v>
      </c>
      <c r="AE38" s="42" t="s">
        <v>114</v>
      </c>
      <c r="AF38" s="42">
        <v>3555</v>
      </c>
      <c r="AG38" s="13" t="s">
        <v>153</v>
      </c>
      <c r="AH38" s="22"/>
      <c r="AI38" s="22"/>
      <c r="AJ38" s="22"/>
      <c r="AK38" s="22"/>
      <c r="AL38" s="14">
        <v>43161</v>
      </c>
      <c r="AM38" s="15" t="s">
        <v>154</v>
      </c>
      <c r="AN38" s="6">
        <v>2018</v>
      </c>
      <c r="AO38" s="14">
        <v>43161</v>
      </c>
      <c r="AP38" s="8" t="s">
        <v>473</v>
      </c>
    </row>
    <row r="39" spans="1:42" s="19" customFormat="1" ht="120" x14ac:dyDescent="0.25">
      <c r="A39" s="4" t="s">
        <v>228</v>
      </c>
      <c r="B39" s="42" t="s">
        <v>105</v>
      </c>
      <c r="C39" s="5">
        <v>2018</v>
      </c>
      <c r="D39" s="6" t="s">
        <v>147</v>
      </c>
      <c r="E39" s="7">
        <v>3451</v>
      </c>
      <c r="F39" s="8" t="s">
        <v>229</v>
      </c>
      <c r="G39" s="123" t="s">
        <v>478</v>
      </c>
      <c r="H39" s="10" t="s">
        <v>159</v>
      </c>
      <c r="I39" s="7">
        <v>3451</v>
      </c>
      <c r="J39" s="7">
        <v>3451</v>
      </c>
      <c r="K39" s="12" t="s">
        <v>149</v>
      </c>
      <c r="L39" s="12" t="s">
        <v>149</v>
      </c>
      <c r="M39" s="13">
        <v>2918</v>
      </c>
      <c r="N39" s="63">
        <v>43140</v>
      </c>
      <c r="O39" s="69">
        <v>433111.21</v>
      </c>
      <c r="P39" s="69">
        <v>502409</v>
      </c>
      <c r="Q39" s="9"/>
      <c r="R39" s="9"/>
      <c r="S39" s="5" t="s">
        <v>150</v>
      </c>
      <c r="T39" s="9"/>
      <c r="U39" s="4" t="s">
        <v>151</v>
      </c>
      <c r="V39" s="10" t="s">
        <v>159</v>
      </c>
      <c r="W39" s="9"/>
      <c r="X39" s="9"/>
      <c r="Y39" s="9"/>
      <c r="Z39" s="123" t="s">
        <v>478</v>
      </c>
      <c r="AA39" s="9"/>
      <c r="AB39" s="5" t="s">
        <v>152</v>
      </c>
      <c r="AC39" s="5" t="s">
        <v>106</v>
      </c>
      <c r="AD39" s="7">
        <v>3451</v>
      </c>
      <c r="AE39" s="5" t="s">
        <v>114</v>
      </c>
      <c r="AF39" s="7">
        <v>3451</v>
      </c>
      <c r="AG39" s="13" t="s">
        <v>153</v>
      </c>
      <c r="AH39" s="9"/>
      <c r="AI39" s="9"/>
      <c r="AJ39" s="9"/>
      <c r="AK39" s="9"/>
      <c r="AL39" s="14">
        <v>43161</v>
      </c>
      <c r="AM39" s="15" t="s">
        <v>154</v>
      </c>
      <c r="AN39" s="6">
        <v>2018</v>
      </c>
      <c r="AO39" s="14">
        <v>43161</v>
      </c>
      <c r="AP39" s="8" t="s">
        <v>473</v>
      </c>
    </row>
    <row r="40" spans="1:42" s="22" customFormat="1" ht="105" x14ac:dyDescent="0.25">
      <c r="A40" s="4" t="s">
        <v>228</v>
      </c>
      <c r="B40" s="42" t="s">
        <v>105</v>
      </c>
      <c r="C40" s="5">
        <v>2018</v>
      </c>
      <c r="D40" s="6" t="s">
        <v>147</v>
      </c>
      <c r="E40" s="13">
        <v>3561</v>
      </c>
      <c r="F40" s="8" t="s">
        <v>229</v>
      </c>
      <c r="G40" s="123" t="s">
        <v>478</v>
      </c>
      <c r="H40" s="10" t="s">
        <v>170</v>
      </c>
      <c r="I40" s="13">
        <v>3561</v>
      </c>
      <c r="J40" s="13">
        <v>3561</v>
      </c>
      <c r="K40" s="12" t="s">
        <v>149</v>
      </c>
      <c r="L40" s="12" t="s">
        <v>149</v>
      </c>
      <c r="M40" s="13">
        <v>2919</v>
      </c>
      <c r="N40" s="63">
        <v>43140</v>
      </c>
      <c r="O40" s="69">
        <v>1140428.3</v>
      </c>
      <c r="P40" s="69">
        <v>1322896.83</v>
      </c>
      <c r="Q40" s="9"/>
      <c r="R40" s="9"/>
      <c r="S40" s="5" t="s">
        <v>150</v>
      </c>
      <c r="T40" s="9"/>
      <c r="U40" s="4" t="s">
        <v>151</v>
      </c>
      <c r="V40" s="10" t="s">
        <v>170</v>
      </c>
      <c r="W40" s="9">
        <v>661448.41</v>
      </c>
      <c r="X40" s="9"/>
      <c r="Y40" s="9"/>
      <c r="Z40" s="123" t="s">
        <v>478</v>
      </c>
      <c r="AA40" s="9"/>
      <c r="AB40" s="5" t="s">
        <v>152</v>
      </c>
      <c r="AC40" s="5" t="s">
        <v>106</v>
      </c>
      <c r="AD40" s="13">
        <v>3561</v>
      </c>
      <c r="AE40" s="5" t="s">
        <v>114</v>
      </c>
      <c r="AF40" s="13">
        <v>3561</v>
      </c>
      <c r="AG40" s="13" t="s">
        <v>153</v>
      </c>
      <c r="AH40" s="9"/>
      <c r="AI40" s="9"/>
      <c r="AJ40" s="9"/>
      <c r="AK40" s="9"/>
      <c r="AL40" s="14">
        <v>43161</v>
      </c>
      <c r="AM40" s="15" t="s">
        <v>154</v>
      </c>
      <c r="AN40" s="6">
        <v>2018</v>
      </c>
      <c r="AO40" s="14">
        <v>43161</v>
      </c>
      <c r="AP40" s="8" t="s">
        <v>475</v>
      </c>
    </row>
    <row r="41" spans="1:42" s="19" customFormat="1" ht="120" x14ac:dyDescent="0.25">
      <c r="A41" s="4" t="s">
        <v>228</v>
      </c>
      <c r="B41" s="42" t="s">
        <v>105</v>
      </c>
      <c r="C41" s="5">
        <v>2018</v>
      </c>
      <c r="D41" s="6" t="s">
        <v>147</v>
      </c>
      <c r="E41" s="7">
        <v>3452</v>
      </c>
      <c r="F41" s="8" t="s">
        <v>229</v>
      </c>
      <c r="G41" s="123" t="s">
        <v>478</v>
      </c>
      <c r="H41" s="10" t="s">
        <v>160</v>
      </c>
      <c r="I41" s="7">
        <v>3452</v>
      </c>
      <c r="J41" s="7">
        <v>3452</v>
      </c>
      <c r="K41" s="12" t="s">
        <v>149</v>
      </c>
      <c r="L41" s="12" t="s">
        <v>149</v>
      </c>
      <c r="M41" s="13">
        <v>2920</v>
      </c>
      <c r="N41" s="63">
        <v>43140</v>
      </c>
      <c r="O41" s="69">
        <v>362001.21</v>
      </c>
      <c r="P41" s="69">
        <v>419921.4</v>
      </c>
      <c r="Q41" s="9"/>
      <c r="R41" s="9"/>
      <c r="S41" s="5" t="s">
        <v>150</v>
      </c>
      <c r="T41" s="9"/>
      <c r="U41" s="4" t="s">
        <v>151</v>
      </c>
      <c r="V41" s="10" t="s">
        <v>160</v>
      </c>
      <c r="W41" s="9"/>
      <c r="X41" s="9"/>
      <c r="Y41" s="9"/>
      <c r="Z41" s="123" t="s">
        <v>478</v>
      </c>
      <c r="AA41" s="9"/>
      <c r="AB41" s="5" t="s">
        <v>152</v>
      </c>
      <c r="AC41" s="5" t="s">
        <v>106</v>
      </c>
      <c r="AD41" s="7">
        <v>3452</v>
      </c>
      <c r="AE41" s="5" t="s">
        <v>114</v>
      </c>
      <c r="AF41" s="7">
        <v>3452</v>
      </c>
      <c r="AG41" s="13" t="s">
        <v>153</v>
      </c>
      <c r="AH41" s="9"/>
      <c r="AI41" s="9"/>
      <c r="AJ41" s="9"/>
      <c r="AK41" s="9"/>
      <c r="AL41" s="14">
        <v>43161</v>
      </c>
      <c r="AM41" s="15" t="s">
        <v>154</v>
      </c>
      <c r="AN41" s="6">
        <v>2018</v>
      </c>
      <c r="AO41" s="14">
        <v>43161</v>
      </c>
      <c r="AP41" s="8" t="s">
        <v>473</v>
      </c>
    </row>
    <row r="42" spans="1:42" s="19" customFormat="1" ht="120" x14ac:dyDescent="0.25">
      <c r="A42" s="4" t="s">
        <v>146</v>
      </c>
      <c r="B42" s="4" t="s">
        <v>104</v>
      </c>
      <c r="C42" s="5">
        <v>2018</v>
      </c>
      <c r="D42" s="6" t="s">
        <v>147</v>
      </c>
      <c r="E42" s="20">
        <v>3596</v>
      </c>
      <c r="F42" s="8" t="s">
        <v>148</v>
      </c>
      <c r="G42" s="123" t="s">
        <v>478</v>
      </c>
      <c r="H42" s="51" t="s">
        <v>191</v>
      </c>
      <c r="I42" s="20">
        <v>3596</v>
      </c>
      <c r="J42" s="20">
        <v>3596</v>
      </c>
      <c r="K42" s="12" t="s">
        <v>149</v>
      </c>
      <c r="L42" s="20" t="s">
        <v>149</v>
      </c>
      <c r="M42" s="20">
        <v>2921</v>
      </c>
      <c r="N42" s="64">
        <v>43140</v>
      </c>
      <c r="O42" s="70">
        <v>3356.81</v>
      </c>
      <c r="P42" s="70">
        <v>3893.93</v>
      </c>
      <c r="Q42" s="20"/>
      <c r="R42" s="20"/>
      <c r="S42" s="20" t="s">
        <v>150</v>
      </c>
      <c r="T42" s="20"/>
      <c r="U42" s="42" t="s">
        <v>151</v>
      </c>
      <c r="V42" s="51" t="s">
        <v>191</v>
      </c>
      <c r="W42" s="20"/>
      <c r="X42" s="20"/>
      <c r="Y42" s="20"/>
      <c r="Z42" s="123" t="s">
        <v>478</v>
      </c>
      <c r="AA42" s="20"/>
      <c r="AB42" s="5" t="s">
        <v>152</v>
      </c>
      <c r="AC42" s="5" t="s">
        <v>106</v>
      </c>
      <c r="AD42" s="20">
        <v>3596</v>
      </c>
      <c r="AE42" s="42" t="s">
        <v>114</v>
      </c>
      <c r="AF42" s="20">
        <v>3596</v>
      </c>
      <c r="AG42" s="5" t="s">
        <v>153</v>
      </c>
      <c r="AL42" s="14">
        <v>43161</v>
      </c>
      <c r="AM42" s="15" t="s">
        <v>154</v>
      </c>
      <c r="AN42" s="6">
        <v>2018</v>
      </c>
      <c r="AO42" s="14">
        <v>43161</v>
      </c>
      <c r="AP42" s="8" t="s">
        <v>473</v>
      </c>
    </row>
    <row r="43" spans="1:42" s="19" customFormat="1" ht="105" x14ac:dyDescent="0.25">
      <c r="A43" s="4" t="s">
        <v>228</v>
      </c>
      <c r="B43" s="42" t="s">
        <v>105</v>
      </c>
      <c r="C43" s="5">
        <v>2018</v>
      </c>
      <c r="D43" s="6" t="s">
        <v>147</v>
      </c>
      <c r="E43" s="13">
        <v>3509</v>
      </c>
      <c r="F43" s="8" t="s">
        <v>229</v>
      </c>
      <c r="G43" s="123" t="s">
        <v>478</v>
      </c>
      <c r="H43" s="10" t="s">
        <v>161</v>
      </c>
      <c r="I43" s="13">
        <v>3509</v>
      </c>
      <c r="J43" s="13">
        <v>3509</v>
      </c>
      <c r="K43" s="12" t="s">
        <v>149</v>
      </c>
      <c r="L43" s="12" t="s">
        <v>149</v>
      </c>
      <c r="M43" s="13">
        <v>2922</v>
      </c>
      <c r="N43" s="63">
        <v>43140</v>
      </c>
      <c r="O43" s="69">
        <v>691651.46</v>
      </c>
      <c r="P43" s="69">
        <v>802315.69</v>
      </c>
      <c r="Q43" s="9"/>
      <c r="R43" s="9"/>
      <c r="S43" s="5" t="s">
        <v>150</v>
      </c>
      <c r="T43" s="9"/>
      <c r="U43" s="4" t="s">
        <v>151</v>
      </c>
      <c r="V43" s="10" t="s">
        <v>161</v>
      </c>
      <c r="W43" s="9">
        <v>401157.85</v>
      </c>
      <c r="X43" s="9"/>
      <c r="Y43" s="9"/>
      <c r="Z43" s="123" t="s">
        <v>478</v>
      </c>
      <c r="AA43" s="9"/>
      <c r="AB43" s="5" t="s">
        <v>152</v>
      </c>
      <c r="AC43" s="5" t="s">
        <v>106</v>
      </c>
      <c r="AD43" s="13">
        <v>3509</v>
      </c>
      <c r="AE43" s="5" t="s">
        <v>114</v>
      </c>
      <c r="AF43" s="13">
        <v>3509</v>
      </c>
      <c r="AG43" s="13" t="s">
        <v>153</v>
      </c>
      <c r="AH43" s="9"/>
      <c r="AI43" s="9"/>
      <c r="AJ43" s="9"/>
      <c r="AK43" s="9"/>
      <c r="AL43" s="14">
        <v>43161</v>
      </c>
      <c r="AM43" s="15" t="s">
        <v>154</v>
      </c>
      <c r="AN43" s="6">
        <v>2018</v>
      </c>
      <c r="AO43" s="14">
        <v>43161</v>
      </c>
      <c r="AP43" s="8" t="s">
        <v>475</v>
      </c>
    </row>
    <row r="44" spans="1:42" s="19" customFormat="1" ht="120" x14ac:dyDescent="0.25">
      <c r="A44" s="4" t="s">
        <v>146</v>
      </c>
      <c r="B44" s="4" t="s">
        <v>105</v>
      </c>
      <c r="C44" s="5">
        <v>2018</v>
      </c>
      <c r="D44" s="6" t="s">
        <v>147</v>
      </c>
      <c r="E44" s="21">
        <v>3619</v>
      </c>
      <c r="F44" s="8" t="s">
        <v>148</v>
      </c>
      <c r="G44" s="123" t="s">
        <v>478</v>
      </c>
      <c r="H44" s="17" t="s">
        <v>460</v>
      </c>
      <c r="I44" s="21">
        <v>3619</v>
      </c>
      <c r="J44" s="21">
        <v>3619</v>
      </c>
      <c r="K44" s="12" t="s">
        <v>149</v>
      </c>
      <c r="L44" s="12" t="s">
        <v>149</v>
      </c>
      <c r="M44" s="13">
        <v>2923</v>
      </c>
      <c r="N44" s="63">
        <v>43140</v>
      </c>
      <c r="O44" s="71">
        <v>17360</v>
      </c>
      <c r="P44" s="71">
        <v>20137.599999999999</v>
      </c>
      <c r="Q44" s="13"/>
      <c r="R44" s="13"/>
      <c r="S44" s="13" t="s">
        <v>347</v>
      </c>
      <c r="T44" s="9"/>
      <c r="U44" s="11" t="s">
        <v>151</v>
      </c>
      <c r="V44" s="17" t="s">
        <v>460</v>
      </c>
      <c r="W44" s="13"/>
      <c r="X44" s="13"/>
      <c r="Y44" s="13"/>
      <c r="Z44" s="123" t="s">
        <v>478</v>
      </c>
      <c r="AA44" s="13"/>
      <c r="AB44" s="5" t="s">
        <v>152</v>
      </c>
      <c r="AC44" s="5" t="s">
        <v>106</v>
      </c>
      <c r="AD44" s="21">
        <v>3619</v>
      </c>
      <c r="AE44" s="11" t="s">
        <v>114</v>
      </c>
      <c r="AF44" s="21">
        <v>3619</v>
      </c>
      <c r="AG44" s="5" t="s">
        <v>153</v>
      </c>
      <c r="AH44" s="9"/>
      <c r="AI44" s="9"/>
      <c r="AJ44" s="9"/>
      <c r="AK44" s="9"/>
      <c r="AL44" s="14">
        <v>43161</v>
      </c>
      <c r="AM44" s="15" t="s">
        <v>154</v>
      </c>
      <c r="AN44" s="6">
        <v>2018</v>
      </c>
      <c r="AO44" s="14">
        <v>43161</v>
      </c>
      <c r="AP44" s="8" t="s">
        <v>473</v>
      </c>
    </row>
    <row r="45" spans="1:42" s="19" customFormat="1" ht="120" x14ac:dyDescent="0.25">
      <c r="A45" s="4" t="s">
        <v>228</v>
      </c>
      <c r="B45" s="42" t="s">
        <v>105</v>
      </c>
      <c r="C45" s="5">
        <v>2018</v>
      </c>
      <c r="D45" s="6" t="s">
        <v>147</v>
      </c>
      <c r="E45" s="7">
        <v>3450</v>
      </c>
      <c r="F45" s="8" t="s">
        <v>229</v>
      </c>
      <c r="G45" s="123" t="s">
        <v>478</v>
      </c>
      <c r="H45" s="10" t="s">
        <v>158</v>
      </c>
      <c r="I45" s="7">
        <v>3450</v>
      </c>
      <c r="J45" s="7">
        <v>3450</v>
      </c>
      <c r="K45" s="12" t="s">
        <v>149</v>
      </c>
      <c r="L45" s="12" t="s">
        <v>149</v>
      </c>
      <c r="M45" s="13">
        <v>2924</v>
      </c>
      <c r="N45" s="63">
        <v>43140</v>
      </c>
      <c r="O45" s="69">
        <v>427121.94</v>
      </c>
      <c r="P45" s="69">
        <v>495461.45</v>
      </c>
      <c r="Q45" s="9"/>
      <c r="R45" s="9"/>
      <c r="S45" s="5" t="s">
        <v>150</v>
      </c>
      <c r="T45" s="9"/>
      <c r="U45" s="4" t="s">
        <v>151</v>
      </c>
      <c r="V45" s="10" t="s">
        <v>158</v>
      </c>
      <c r="W45" s="9"/>
      <c r="X45" s="9"/>
      <c r="Y45" s="9"/>
      <c r="Z45" s="123" t="s">
        <v>478</v>
      </c>
      <c r="AA45" s="9"/>
      <c r="AB45" s="5" t="s">
        <v>152</v>
      </c>
      <c r="AC45" s="5" t="s">
        <v>106</v>
      </c>
      <c r="AD45" s="7">
        <v>3450</v>
      </c>
      <c r="AE45" s="5" t="s">
        <v>114</v>
      </c>
      <c r="AF45" s="7">
        <v>3450</v>
      </c>
      <c r="AG45" s="13" t="s">
        <v>153</v>
      </c>
      <c r="AH45" s="9"/>
      <c r="AI45" s="9"/>
      <c r="AJ45" s="9"/>
      <c r="AK45" s="9"/>
      <c r="AL45" s="14">
        <v>43161</v>
      </c>
      <c r="AM45" s="15" t="s">
        <v>154</v>
      </c>
      <c r="AN45" s="6">
        <v>2018</v>
      </c>
      <c r="AO45" s="14">
        <v>43161</v>
      </c>
      <c r="AP45" s="8" t="s">
        <v>473</v>
      </c>
    </row>
    <row r="46" spans="1:42" s="19" customFormat="1" ht="105" x14ac:dyDescent="0.25">
      <c r="A46" s="4" t="s">
        <v>228</v>
      </c>
      <c r="B46" s="42" t="s">
        <v>105</v>
      </c>
      <c r="C46" s="5">
        <v>2018</v>
      </c>
      <c r="D46" s="6" t="s">
        <v>147</v>
      </c>
      <c r="E46" s="7">
        <v>3449</v>
      </c>
      <c r="F46" s="8" t="s">
        <v>229</v>
      </c>
      <c r="G46" s="123" t="s">
        <v>478</v>
      </c>
      <c r="H46" s="10" t="s">
        <v>157</v>
      </c>
      <c r="I46" s="7">
        <v>3449</v>
      </c>
      <c r="J46" s="7">
        <v>3449</v>
      </c>
      <c r="K46" s="12" t="s">
        <v>149</v>
      </c>
      <c r="L46" s="12" t="s">
        <v>149</v>
      </c>
      <c r="M46" s="13">
        <v>2925</v>
      </c>
      <c r="N46" s="63">
        <v>43140</v>
      </c>
      <c r="O46" s="69">
        <v>439463.41</v>
      </c>
      <c r="P46" s="69">
        <v>509777.56</v>
      </c>
      <c r="Q46" s="46"/>
      <c r="R46" s="9"/>
      <c r="S46" s="5" t="s">
        <v>150</v>
      </c>
      <c r="T46" s="9"/>
      <c r="U46" s="4" t="s">
        <v>151</v>
      </c>
      <c r="V46" s="10" t="s">
        <v>157</v>
      </c>
      <c r="W46" s="9">
        <v>254888.77</v>
      </c>
      <c r="X46" s="9"/>
      <c r="Y46" s="9"/>
      <c r="Z46" s="123" t="s">
        <v>478</v>
      </c>
      <c r="AA46" s="9"/>
      <c r="AB46" s="5" t="s">
        <v>152</v>
      </c>
      <c r="AC46" s="5" t="s">
        <v>106</v>
      </c>
      <c r="AD46" s="7">
        <v>3449</v>
      </c>
      <c r="AE46" s="5" t="s">
        <v>114</v>
      </c>
      <c r="AF46" s="7">
        <v>3449</v>
      </c>
      <c r="AG46" s="13" t="s">
        <v>153</v>
      </c>
      <c r="AH46" s="9"/>
      <c r="AI46" s="9"/>
      <c r="AJ46" s="9"/>
      <c r="AK46" s="9"/>
      <c r="AL46" s="14">
        <v>43161</v>
      </c>
      <c r="AM46" s="15" t="s">
        <v>154</v>
      </c>
      <c r="AN46" s="6">
        <v>2018</v>
      </c>
      <c r="AO46" s="14">
        <v>43161</v>
      </c>
      <c r="AP46" s="8" t="s">
        <v>475</v>
      </c>
    </row>
    <row r="47" spans="1:42" s="19" customFormat="1" ht="105" x14ac:dyDescent="0.25">
      <c r="A47" s="4" t="s">
        <v>228</v>
      </c>
      <c r="B47" s="42" t="s">
        <v>105</v>
      </c>
      <c r="C47" s="5">
        <v>2018</v>
      </c>
      <c r="D47" s="6" t="s">
        <v>147</v>
      </c>
      <c r="E47" s="13">
        <v>3570</v>
      </c>
      <c r="F47" s="8" t="s">
        <v>229</v>
      </c>
      <c r="G47" s="123" t="s">
        <v>478</v>
      </c>
      <c r="H47" s="10" t="s">
        <v>171</v>
      </c>
      <c r="I47" s="13">
        <v>3570</v>
      </c>
      <c r="J47" s="13">
        <v>3570</v>
      </c>
      <c r="K47" s="12" t="s">
        <v>149</v>
      </c>
      <c r="L47" s="12" t="s">
        <v>149</v>
      </c>
      <c r="M47" s="13">
        <v>2926</v>
      </c>
      <c r="N47" s="63">
        <v>43140</v>
      </c>
      <c r="O47" s="69">
        <v>1028726.48</v>
      </c>
      <c r="P47" s="69">
        <v>1193322.72</v>
      </c>
      <c r="Q47" s="9"/>
      <c r="R47" s="9"/>
      <c r="S47" s="5" t="s">
        <v>150</v>
      </c>
      <c r="T47" s="9"/>
      <c r="U47" s="4" t="s">
        <v>151</v>
      </c>
      <c r="V47" s="10" t="s">
        <v>171</v>
      </c>
      <c r="W47" s="9">
        <v>596661.36</v>
      </c>
      <c r="X47" s="9"/>
      <c r="Y47" s="9"/>
      <c r="Z47" s="123" t="s">
        <v>478</v>
      </c>
      <c r="AA47" s="9"/>
      <c r="AB47" s="5" t="s">
        <v>152</v>
      </c>
      <c r="AC47" s="5" t="s">
        <v>106</v>
      </c>
      <c r="AD47" s="13">
        <v>3570</v>
      </c>
      <c r="AE47" s="5" t="s">
        <v>114</v>
      </c>
      <c r="AF47" s="13">
        <v>3570</v>
      </c>
      <c r="AG47" s="13" t="s">
        <v>153</v>
      </c>
      <c r="AH47" s="9"/>
      <c r="AI47" s="9"/>
      <c r="AJ47" s="9"/>
      <c r="AK47" s="9"/>
      <c r="AL47" s="14">
        <v>43161</v>
      </c>
      <c r="AM47" s="15" t="s">
        <v>154</v>
      </c>
      <c r="AN47" s="6">
        <v>2018</v>
      </c>
      <c r="AO47" s="14">
        <v>43161</v>
      </c>
      <c r="AP47" s="8" t="s">
        <v>475</v>
      </c>
    </row>
    <row r="48" spans="1:42" s="19" customFormat="1" ht="105" x14ac:dyDescent="0.25">
      <c r="A48" s="4" t="s">
        <v>228</v>
      </c>
      <c r="B48" s="42" t="s">
        <v>105</v>
      </c>
      <c r="C48" s="5">
        <v>2018</v>
      </c>
      <c r="D48" s="6" t="s">
        <v>147</v>
      </c>
      <c r="E48" s="13">
        <v>3510</v>
      </c>
      <c r="F48" s="8" t="s">
        <v>229</v>
      </c>
      <c r="G48" s="123" t="s">
        <v>478</v>
      </c>
      <c r="H48" s="10" t="s">
        <v>162</v>
      </c>
      <c r="I48" s="13">
        <v>3510</v>
      </c>
      <c r="J48" s="13">
        <v>3510</v>
      </c>
      <c r="K48" s="12" t="s">
        <v>149</v>
      </c>
      <c r="L48" s="12" t="s">
        <v>149</v>
      </c>
      <c r="M48" s="13">
        <v>2927</v>
      </c>
      <c r="N48" s="63">
        <v>43140</v>
      </c>
      <c r="O48" s="69">
        <v>603620.36</v>
      </c>
      <c r="P48" s="69">
        <v>700199.62</v>
      </c>
      <c r="Q48" s="9"/>
      <c r="R48" s="9"/>
      <c r="S48" s="5" t="s">
        <v>150</v>
      </c>
      <c r="T48" s="9"/>
      <c r="U48" s="4" t="s">
        <v>151</v>
      </c>
      <c r="V48" s="10" t="s">
        <v>162</v>
      </c>
      <c r="W48" s="9">
        <v>350099.81</v>
      </c>
      <c r="X48" s="9"/>
      <c r="Y48" s="9"/>
      <c r="Z48" s="123" t="s">
        <v>478</v>
      </c>
      <c r="AA48" s="9"/>
      <c r="AB48" s="5" t="s">
        <v>152</v>
      </c>
      <c r="AC48" s="5" t="s">
        <v>106</v>
      </c>
      <c r="AD48" s="13">
        <v>3510</v>
      </c>
      <c r="AE48" s="5" t="s">
        <v>114</v>
      </c>
      <c r="AF48" s="13">
        <v>3510</v>
      </c>
      <c r="AG48" s="13" t="s">
        <v>153</v>
      </c>
      <c r="AH48" s="9"/>
      <c r="AI48" s="9"/>
      <c r="AJ48" s="9"/>
      <c r="AK48" s="9"/>
      <c r="AL48" s="14">
        <v>43161</v>
      </c>
      <c r="AM48" s="15" t="s">
        <v>154</v>
      </c>
      <c r="AN48" s="6">
        <v>2018</v>
      </c>
      <c r="AO48" s="14">
        <v>43161</v>
      </c>
      <c r="AP48" s="8" t="s">
        <v>475</v>
      </c>
    </row>
    <row r="49" spans="1:42" s="19" customFormat="1" ht="105" x14ac:dyDescent="0.25">
      <c r="A49" s="4" t="s">
        <v>228</v>
      </c>
      <c r="B49" s="42" t="s">
        <v>105</v>
      </c>
      <c r="C49" s="5">
        <v>2018</v>
      </c>
      <c r="D49" s="6" t="s">
        <v>147</v>
      </c>
      <c r="E49" s="13">
        <v>3546</v>
      </c>
      <c r="F49" s="8" t="s">
        <v>229</v>
      </c>
      <c r="G49" s="123" t="s">
        <v>478</v>
      </c>
      <c r="H49" s="10" t="s">
        <v>168</v>
      </c>
      <c r="I49" s="13">
        <v>3546</v>
      </c>
      <c r="J49" s="13">
        <v>3546</v>
      </c>
      <c r="K49" s="12" t="s">
        <v>149</v>
      </c>
      <c r="L49" s="12" t="s">
        <v>149</v>
      </c>
      <c r="M49" s="13">
        <v>2928</v>
      </c>
      <c r="N49" s="63">
        <v>43140</v>
      </c>
      <c r="O49" s="69">
        <v>902880.51</v>
      </c>
      <c r="P49" s="69">
        <v>1047341.39</v>
      </c>
      <c r="Q49" s="9"/>
      <c r="R49" s="9"/>
      <c r="S49" s="5" t="s">
        <v>150</v>
      </c>
      <c r="T49" s="9"/>
      <c r="U49" s="4" t="s">
        <v>151</v>
      </c>
      <c r="V49" s="10" t="s">
        <v>168</v>
      </c>
      <c r="W49" s="9">
        <v>523670.7</v>
      </c>
      <c r="X49" s="9"/>
      <c r="Y49" s="9"/>
      <c r="Z49" s="123" t="s">
        <v>478</v>
      </c>
      <c r="AA49" s="9"/>
      <c r="AB49" s="5" t="s">
        <v>152</v>
      </c>
      <c r="AC49" s="5" t="s">
        <v>106</v>
      </c>
      <c r="AD49" s="13">
        <v>3546</v>
      </c>
      <c r="AE49" s="5" t="s">
        <v>114</v>
      </c>
      <c r="AF49" s="13">
        <v>3546</v>
      </c>
      <c r="AG49" s="13" t="s">
        <v>153</v>
      </c>
      <c r="AH49" s="9"/>
      <c r="AI49" s="9"/>
      <c r="AJ49" s="9"/>
      <c r="AK49" s="9"/>
      <c r="AL49" s="14">
        <v>43161</v>
      </c>
      <c r="AM49" s="15" t="s">
        <v>154</v>
      </c>
      <c r="AN49" s="6">
        <v>2018</v>
      </c>
      <c r="AO49" s="14">
        <v>43161</v>
      </c>
      <c r="AP49" s="8" t="s">
        <v>475</v>
      </c>
    </row>
    <row r="50" spans="1:42" s="19" customFormat="1" ht="105" x14ac:dyDescent="0.25">
      <c r="A50" s="4" t="s">
        <v>228</v>
      </c>
      <c r="B50" s="42" t="s">
        <v>105</v>
      </c>
      <c r="C50" s="5">
        <v>2018</v>
      </c>
      <c r="D50" s="6" t="s">
        <v>147</v>
      </c>
      <c r="E50" s="13">
        <v>3542</v>
      </c>
      <c r="F50" s="8" t="s">
        <v>229</v>
      </c>
      <c r="G50" s="123" t="s">
        <v>478</v>
      </c>
      <c r="H50" s="10" t="s">
        <v>167</v>
      </c>
      <c r="I50" s="13">
        <v>3542</v>
      </c>
      <c r="J50" s="13">
        <v>3542</v>
      </c>
      <c r="K50" s="12" t="s">
        <v>149</v>
      </c>
      <c r="L50" s="12" t="s">
        <v>149</v>
      </c>
      <c r="M50" s="13">
        <v>2929</v>
      </c>
      <c r="N50" s="63">
        <v>43140</v>
      </c>
      <c r="O50" s="69">
        <v>1117801.8</v>
      </c>
      <c r="P50" s="69">
        <v>1296650.0900000001</v>
      </c>
      <c r="Q50" s="9"/>
      <c r="R50" s="9"/>
      <c r="S50" s="5" t="s">
        <v>150</v>
      </c>
      <c r="T50" s="9"/>
      <c r="U50" s="4" t="s">
        <v>151</v>
      </c>
      <c r="V50" s="10" t="s">
        <v>167</v>
      </c>
      <c r="W50" s="9">
        <v>648325.04</v>
      </c>
      <c r="X50" s="9"/>
      <c r="Y50" s="9"/>
      <c r="Z50" s="123" t="s">
        <v>478</v>
      </c>
      <c r="AA50" s="9"/>
      <c r="AB50" s="5" t="s">
        <v>152</v>
      </c>
      <c r="AC50" s="5" t="s">
        <v>106</v>
      </c>
      <c r="AD50" s="13">
        <v>3542</v>
      </c>
      <c r="AE50" s="5" t="s">
        <v>114</v>
      </c>
      <c r="AF50" s="13">
        <v>3542</v>
      </c>
      <c r="AG50" s="13" t="s">
        <v>153</v>
      </c>
      <c r="AH50" s="9"/>
      <c r="AI50" s="9"/>
      <c r="AJ50" s="9"/>
      <c r="AK50" s="9"/>
      <c r="AL50" s="14">
        <v>43161</v>
      </c>
      <c r="AM50" s="15" t="s">
        <v>154</v>
      </c>
      <c r="AN50" s="6">
        <v>2018</v>
      </c>
      <c r="AO50" s="14">
        <v>43161</v>
      </c>
      <c r="AP50" s="8" t="s">
        <v>475</v>
      </c>
    </row>
    <row r="51" spans="1:42" s="19" customFormat="1" ht="120" x14ac:dyDescent="0.25">
      <c r="A51" s="4" t="s">
        <v>228</v>
      </c>
      <c r="B51" s="42" t="s">
        <v>105</v>
      </c>
      <c r="C51" s="5">
        <v>2018</v>
      </c>
      <c r="D51" s="6" t="s">
        <v>147</v>
      </c>
      <c r="E51" s="7">
        <v>3444</v>
      </c>
      <c r="F51" s="8" t="s">
        <v>229</v>
      </c>
      <c r="G51" s="123" t="s">
        <v>478</v>
      </c>
      <c r="H51" s="10" t="s">
        <v>155</v>
      </c>
      <c r="I51" s="7">
        <v>3444</v>
      </c>
      <c r="J51" s="7">
        <v>3444</v>
      </c>
      <c r="K51" s="12" t="s">
        <v>149</v>
      </c>
      <c r="L51" s="12" t="s">
        <v>149</v>
      </c>
      <c r="M51" s="13">
        <v>2930</v>
      </c>
      <c r="N51" s="63">
        <v>43140</v>
      </c>
      <c r="O51" s="69">
        <v>387421.18</v>
      </c>
      <c r="P51" s="69">
        <v>449408.57</v>
      </c>
      <c r="Q51" s="9"/>
      <c r="R51" s="9"/>
      <c r="S51" s="5" t="s">
        <v>150</v>
      </c>
      <c r="T51" s="9"/>
      <c r="U51" s="4" t="s">
        <v>151</v>
      </c>
      <c r="V51" s="10" t="s">
        <v>155</v>
      </c>
      <c r="W51" s="9"/>
      <c r="X51" s="9"/>
      <c r="Y51" s="9"/>
      <c r="Z51" s="123" t="s">
        <v>478</v>
      </c>
      <c r="AA51" s="9"/>
      <c r="AB51" s="5" t="s">
        <v>152</v>
      </c>
      <c r="AC51" s="5" t="s">
        <v>106</v>
      </c>
      <c r="AD51" s="7">
        <v>3444</v>
      </c>
      <c r="AE51" s="5" t="s">
        <v>114</v>
      </c>
      <c r="AF51" s="7">
        <v>3444</v>
      </c>
      <c r="AG51" s="13" t="s">
        <v>153</v>
      </c>
      <c r="AH51" s="9"/>
      <c r="AI51" s="9"/>
      <c r="AJ51" s="9"/>
      <c r="AK51" s="9"/>
      <c r="AL51" s="14">
        <v>43161</v>
      </c>
      <c r="AM51" s="15" t="s">
        <v>154</v>
      </c>
      <c r="AN51" s="6">
        <v>2018</v>
      </c>
      <c r="AO51" s="14">
        <v>43161</v>
      </c>
      <c r="AP51" s="8" t="s">
        <v>473</v>
      </c>
    </row>
    <row r="52" spans="1:42" s="19" customFormat="1" ht="105" x14ac:dyDescent="0.25">
      <c r="A52" s="4" t="s">
        <v>228</v>
      </c>
      <c r="B52" s="42" t="s">
        <v>105</v>
      </c>
      <c r="C52" s="5">
        <v>2018</v>
      </c>
      <c r="D52" s="6" t="s">
        <v>147</v>
      </c>
      <c r="E52" s="7">
        <v>3446</v>
      </c>
      <c r="F52" s="8" t="s">
        <v>229</v>
      </c>
      <c r="G52" s="123" t="s">
        <v>478</v>
      </c>
      <c r="H52" s="10" t="s">
        <v>156</v>
      </c>
      <c r="I52" s="7">
        <v>3446</v>
      </c>
      <c r="J52" s="7">
        <v>3446</v>
      </c>
      <c r="K52" s="12" t="s">
        <v>149</v>
      </c>
      <c r="L52" s="12" t="s">
        <v>149</v>
      </c>
      <c r="M52" s="13">
        <v>2931</v>
      </c>
      <c r="N52" s="63">
        <v>43140</v>
      </c>
      <c r="O52" s="69">
        <v>599294.67000000004</v>
      </c>
      <c r="P52" s="69">
        <v>695181.82</v>
      </c>
      <c r="Q52" s="9"/>
      <c r="R52" s="9"/>
      <c r="S52" s="5" t="s">
        <v>150</v>
      </c>
      <c r="T52" s="9"/>
      <c r="U52" s="4" t="s">
        <v>151</v>
      </c>
      <c r="V52" s="10" t="s">
        <v>156</v>
      </c>
      <c r="W52" s="9">
        <v>347590.9</v>
      </c>
      <c r="X52" s="9"/>
      <c r="Y52" s="9"/>
      <c r="Z52" s="123" t="s">
        <v>478</v>
      </c>
      <c r="AA52" s="9"/>
      <c r="AB52" s="5" t="s">
        <v>152</v>
      </c>
      <c r="AC52" s="5" t="s">
        <v>106</v>
      </c>
      <c r="AD52" s="7">
        <v>3446</v>
      </c>
      <c r="AE52" s="5" t="s">
        <v>114</v>
      </c>
      <c r="AF52" s="7">
        <v>3446</v>
      </c>
      <c r="AG52" s="13" t="s">
        <v>153</v>
      </c>
      <c r="AH52" s="9"/>
      <c r="AI52" s="9"/>
      <c r="AJ52" s="9"/>
      <c r="AK52" s="9"/>
      <c r="AL52" s="14">
        <v>43161</v>
      </c>
      <c r="AM52" s="15" t="s">
        <v>154</v>
      </c>
      <c r="AN52" s="6">
        <v>2018</v>
      </c>
      <c r="AO52" s="14">
        <v>43161</v>
      </c>
      <c r="AP52" s="8" t="s">
        <v>475</v>
      </c>
    </row>
    <row r="53" spans="1:42" s="19" customFormat="1" ht="105" x14ac:dyDescent="0.25">
      <c r="A53" s="4" t="s">
        <v>228</v>
      </c>
      <c r="B53" s="42" t="s">
        <v>105</v>
      </c>
      <c r="C53" s="5">
        <v>2018</v>
      </c>
      <c r="D53" s="6" t="s">
        <v>147</v>
      </c>
      <c r="E53" s="13">
        <v>3572</v>
      </c>
      <c r="F53" s="8" t="s">
        <v>229</v>
      </c>
      <c r="G53" s="123" t="s">
        <v>478</v>
      </c>
      <c r="H53" s="17" t="s">
        <v>172</v>
      </c>
      <c r="I53" s="13">
        <v>3572</v>
      </c>
      <c r="J53" s="13">
        <v>3572</v>
      </c>
      <c r="K53" s="12" t="s">
        <v>149</v>
      </c>
      <c r="L53" s="12" t="s">
        <v>149</v>
      </c>
      <c r="M53" s="13">
        <v>2932</v>
      </c>
      <c r="N53" s="63">
        <v>43140</v>
      </c>
      <c r="O53" s="69">
        <v>926013.33</v>
      </c>
      <c r="P53" s="69">
        <v>1074175.46</v>
      </c>
      <c r="Q53" s="9"/>
      <c r="R53" s="9"/>
      <c r="S53" s="5" t="s">
        <v>150</v>
      </c>
      <c r="T53" s="9"/>
      <c r="U53" s="4" t="s">
        <v>151</v>
      </c>
      <c r="V53" s="17" t="s">
        <v>172</v>
      </c>
      <c r="W53" s="9">
        <v>537087.73</v>
      </c>
      <c r="X53" s="9"/>
      <c r="Y53" s="9"/>
      <c r="Z53" s="123" t="s">
        <v>478</v>
      </c>
      <c r="AA53" s="9"/>
      <c r="AB53" s="5" t="s">
        <v>152</v>
      </c>
      <c r="AC53" s="5" t="s">
        <v>106</v>
      </c>
      <c r="AD53" s="13">
        <v>3572</v>
      </c>
      <c r="AE53" s="5" t="s">
        <v>114</v>
      </c>
      <c r="AF53" s="13">
        <v>3572</v>
      </c>
      <c r="AG53" s="13" t="s">
        <v>153</v>
      </c>
      <c r="AH53" s="9"/>
      <c r="AI53" s="9"/>
      <c r="AJ53" s="9"/>
      <c r="AK53" s="9"/>
      <c r="AL53" s="14">
        <v>43161</v>
      </c>
      <c r="AM53" s="15" t="s">
        <v>154</v>
      </c>
      <c r="AN53" s="6">
        <v>2018</v>
      </c>
      <c r="AO53" s="14">
        <v>43161</v>
      </c>
      <c r="AP53" s="8" t="s">
        <v>475</v>
      </c>
    </row>
    <row r="54" spans="1:42" s="19" customFormat="1" ht="120" x14ac:dyDescent="0.25">
      <c r="A54" s="4" t="s">
        <v>146</v>
      </c>
      <c r="B54" s="42" t="s">
        <v>105</v>
      </c>
      <c r="C54" s="5">
        <v>2018</v>
      </c>
      <c r="D54" s="6" t="s">
        <v>147</v>
      </c>
      <c r="E54" s="13">
        <v>3635</v>
      </c>
      <c r="F54" s="8" t="s">
        <v>148</v>
      </c>
      <c r="G54" s="123" t="s">
        <v>478</v>
      </c>
      <c r="H54" s="17" t="s">
        <v>176</v>
      </c>
      <c r="I54" s="13">
        <v>3635</v>
      </c>
      <c r="J54" s="13">
        <v>3635</v>
      </c>
      <c r="K54" s="11" t="s">
        <v>174</v>
      </c>
      <c r="L54" s="12" t="s">
        <v>149</v>
      </c>
      <c r="M54" s="13">
        <v>2933</v>
      </c>
      <c r="N54" s="63">
        <v>43141</v>
      </c>
      <c r="O54" s="69">
        <v>12486</v>
      </c>
      <c r="P54" s="69">
        <v>14483.76</v>
      </c>
      <c r="Q54" s="9"/>
      <c r="R54" s="9"/>
      <c r="S54" s="5" t="s">
        <v>150</v>
      </c>
      <c r="T54" s="9"/>
      <c r="U54" s="4" t="s">
        <v>151</v>
      </c>
      <c r="V54" s="17" t="s">
        <v>176</v>
      </c>
      <c r="W54" s="9"/>
      <c r="X54" s="9"/>
      <c r="Y54" s="9"/>
      <c r="Z54" s="123" t="s">
        <v>478</v>
      </c>
      <c r="AA54" s="9"/>
      <c r="AB54" s="5" t="s">
        <v>152</v>
      </c>
      <c r="AC54" s="5" t="s">
        <v>106</v>
      </c>
      <c r="AD54" s="13">
        <v>3635</v>
      </c>
      <c r="AE54" s="5" t="s">
        <v>114</v>
      </c>
      <c r="AF54" s="13">
        <v>3635</v>
      </c>
      <c r="AG54" s="13" t="s">
        <v>153</v>
      </c>
      <c r="AH54" s="9"/>
      <c r="AI54" s="9"/>
      <c r="AJ54" s="9"/>
      <c r="AK54" s="9"/>
      <c r="AL54" s="14">
        <v>43161</v>
      </c>
      <c r="AM54" s="15" t="s">
        <v>154</v>
      </c>
      <c r="AN54" s="6">
        <v>2018</v>
      </c>
      <c r="AO54" s="14">
        <v>43161</v>
      </c>
      <c r="AP54" s="8" t="s">
        <v>473</v>
      </c>
    </row>
    <row r="55" spans="1:42" s="19" customFormat="1" ht="120" x14ac:dyDescent="0.25">
      <c r="A55" s="4" t="s">
        <v>146</v>
      </c>
      <c r="B55" s="4" t="s">
        <v>105</v>
      </c>
      <c r="C55" s="20">
        <v>2018</v>
      </c>
      <c r="D55" s="6" t="s">
        <v>147</v>
      </c>
      <c r="E55" s="20">
        <v>3647</v>
      </c>
      <c r="F55" s="8" t="s">
        <v>148</v>
      </c>
      <c r="G55" s="123" t="s">
        <v>478</v>
      </c>
      <c r="H55" s="53" t="s">
        <v>333</v>
      </c>
      <c r="I55" s="20">
        <v>3647</v>
      </c>
      <c r="J55" s="20">
        <v>3647</v>
      </c>
      <c r="K55" s="42" t="s">
        <v>174</v>
      </c>
      <c r="L55" s="20" t="s">
        <v>149</v>
      </c>
      <c r="M55" s="20">
        <v>2934</v>
      </c>
      <c r="N55" s="64">
        <v>43141</v>
      </c>
      <c r="O55" s="70">
        <v>13060</v>
      </c>
      <c r="P55" s="70">
        <v>15149.6</v>
      </c>
      <c r="S55" s="20" t="s">
        <v>150</v>
      </c>
      <c r="U55" s="42" t="s">
        <v>151</v>
      </c>
      <c r="V55" s="47" t="s">
        <v>334</v>
      </c>
      <c r="Z55" s="123" t="s">
        <v>478</v>
      </c>
      <c r="AB55" s="5" t="s">
        <v>152</v>
      </c>
      <c r="AC55" s="5" t="s">
        <v>106</v>
      </c>
      <c r="AD55" s="20">
        <v>3647</v>
      </c>
      <c r="AE55" s="42" t="s">
        <v>114</v>
      </c>
      <c r="AF55" s="20">
        <v>3647</v>
      </c>
      <c r="AG55" s="5" t="s">
        <v>153</v>
      </c>
      <c r="AL55" s="14">
        <v>43161</v>
      </c>
      <c r="AM55" s="15" t="s">
        <v>154</v>
      </c>
      <c r="AN55" s="6">
        <v>2018</v>
      </c>
      <c r="AO55" s="14">
        <v>43161</v>
      </c>
      <c r="AP55" s="8" t="s">
        <v>473</v>
      </c>
    </row>
    <row r="56" spans="1:42" s="19" customFormat="1" ht="255" x14ac:dyDescent="0.25">
      <c r="A56" s="4" t="s">
        <v>146</v>
      </c>
      <c r="B56" s="4" t="s">
        <v>104</v>
      </c>
      <c r="C56" s="20">
        <v>2018</v>
      </c>
      <c r="D56" s="6" t="s">
        <v>147</v>
      </c>
      <c r="E56" s="20">
        <v>3640</v>
      </c>
      <c r="F56" s="8" t="s">
        <v>148</v>
      </c>
      <c r="G56" s="123" t="s">
        <v>478</v>
      </c>
      <c r="H56" s="53" t="s">
        <v>330</v>
      </c>
      <c r="I56" s="20">
        <v>3640</v>
      </c>
      <c r="J56" s="20">
        <v>3640</v>
      </c>
      <c r="K56" s="42" t="s">
        <v>165</v>
      </c>
      <c r="L56" s="42" t="s">
        <v>149</v>
      </c>
      <c r="M56" s="20" t="s">
        <v>331</v>
      </c>
      <c r="N56" s="64">
        <v>43141</v>
      </c>
      <c r="O56" s="70">
        <v>38955.21</v>
      </c>
      <c r="P56" s="70">
        <v>45188.04</v>
      </c>
      <c r="S56" s="20" t="s">
        <v>150</v>
      </c>
      <c r="U56" s="42" t="s">
        <v>151</v>
      </c>
      <c r="V56" s="47" t="s">
        <v>330</v>
      </c>
      <c r="Z56" s="123" t="s">
        <v>478</v>
      </c>
      <c r="AB56" s="5" t="s">
        <v>152</v>
      </c>
      <c r="AC56" s="5" t="s">
        <v>106</v>
      </c>
      <c r="AD56" s="20">
        <v>3640</v>
      </c>
      <c r="AE56" s="42" t="s">
        <v>114</v>
      </c>
      <c r="AF56" s="20">
        <v>3640</v>
      </c>
      <c r="AG56" s="5" t="s">
        <v>153</v>
      </c>
      <c r="AL56" s="14">
        <v>43161</v>
      </c>
      <c r="AM56" s="15" t="s">
        <v>154</v>
      </c>
      <c r="AN56" s="6">
        <v>2018</v>
      </c>
      <c r="AO56" s="14">
        <v>43161</v>
      </c>
      <c r="AP56" s="8" t="s">
        <v>473</v>
      </c>
    </row>
    <row r="57" spans="1:42" s="19" customFormat="1" ht="120" x14ac:dyDescent="0.25">
      <c r="A57" s="4" t="s">
        <v>146</v>
      </c>
      <c r="B57" s="4" t="s">
        <v>104</v>
      </c>
      <c r="C57" s="5">
        <v>2018</v>
      </c>
      <c r="D57" s="6" t="s">
        <v>147</v>
      </c>
      <c r="E57" s="21">
        <v>3624</v>
      </c>
      <c r="F57" s="8" t="s">
        <v>148</v>
      </c>
      <c r="G57" s="123" t="s">
        <v>478</v>
      </c>
      <c r="H57" s="17" t="s">
        <v>389</v>
      </c>
      <c r="I57" s="21">
        <v>3624</v>
      </c>
      <c r="J57" s="21">
        <v>3624</v>
      </c>
      <c r="K57" s="12" t="s">
        <v>339</v>
      </c>
      <c r="L57" s="12" t="s">
        <v>149</v>
      </c>
      <c r="M57" s="13">
        <v>2937</v>
      </c>
      <c r="N57" s="63">
        <v>43141</v>
      </c>
      <c r="O57" s="71">
        <v>1749</v>
      </c>
      <c r="P57" s="71">
        <v>2028.84</v>
      </c>
      <c r="Q57" s="13"/>
      <c r="R57" s="13"/>
      <c r="S57" s="13" t="s">
        <v>347</v>
      </c>
      <c r="T57" s="9"/>
      <c r="U57" s="11" t="s">
        <v>151</v>
      </c>
      <c r="V57" s="17" t="s">
        <v>389</v>
      </c>
      <c r="W57" s="13"/>
      <c r="X57" s="13"/>
      <c r="Y57" s="13"/>
      <c r="Z57" s="123" t="s">
        <v>478</v>
      </c>
      <c r="AA57" s="13"/>
      <c r="AB57" s="5" t="s">
        <v>152</v>
      </c>
      <c r="AC57" s="5" t="s">
        <v>106</v>
      </c>
      <c r="AD57" s="21">
        <v>3624</v>
      </c>
      <c r="AE57" s="11" t="s">
        <v>114</v>
      </c>
      <c r="AF57" s="21">
        <v>3624</v>
      </c>
      <c r="AG57" s="5" t="s">
        <v>153</v>
      </c>
      <c r="AH57" s="9"/>
      <c r="AI57" s="9"/>
      <c r="AJ57" s="9"/>
      <c r="AK57" s="9"/>
      <c r="AL57" s="14">
        <v>43161</v>
      </c>
      <c r="AM57" s="15" t="s">
        <v>154</v>
      </c>
      <c r="AN57" s="6">
        <v>2018</v>
      </c>
      <c r="AO57" s="14">
        <v>43161</v>
      </c>
      <c r="AP57" s="8" t="s">
        <v>473</v>
      </c>
    </row>
    <row r="58" spans="1:42" s="19" customFormat="1" ht="120" x14ac:dyDescent="0.25">
      <c r="A58" s="4" t="s">
        <v>146</v>
      </c>
      <c r="B58" s="4" t="s">
        <v>104</v>
      </c>
      <c r="C58" s="5">
        <v>2018</v>
      </c>
      <c r="D58" s="6" t="s">
        <v>147</v>
      </c>
      <c r="E58" s="21">
        <v>3604</v>
      </c>
      <c r="F58" s="8" t="s">
        <v>148</v>
      </c>
      <c r="G58" s="123" t="s">
        <v>478</v>
      </c>
      <c r="H58" s="56" t="s">
        <v>393</v>
      </c>
      <c r="I58" s="21">
        <v>3604</v>
      </c>
      <c r="J58" s="21">
        <v>3604</v>
      </c>
      <c r="K58" s="12" t="s">
        <v>149</v>
      </c>
      <c r="L58" s="12" t="s">
        <v>149</v>
      </c>
      <c r="M58" s="13">
        <v>2938</v>
      </c>
      <c r="N58" s="63">
        <v>43141</v>
      </c>
      <c r="O58" s="71">
        <v>2100</v>
      </c>
      <c r="P58" s="71">
        <v>2100</v>
      </c>
      <c r="Q58" s="57"/>
      <c r="R58" s="13"/>
      <c r="S58" s="13" t="s">
        <v>347</v>
      </c>
      <c r="T58" s="9"/>
      <c r="U58" s="11" t="s">
        <v>151</v>
      </c>
      <c r="V58" s="17" t="s">
        <v>393</v>
      </c>
      <c r="W58" s="13"/>
      <c r="X58" s="13"/>
      <c r="Y58" s="13"/>
      <c r="Z58" s="123" t="s">
        <v>478</v>
      </c>
      <c r="AA58" s="13"/>
      <c r="AB58" s="5" t="s">
        <v>152</v>
      </c>
      <c r="AC58" s="5" t="s">
        <v>106</v>
      </c>
      <c r="AD58" s="21">
        <v>3604</v>
      </c>
      <c r="AE58" s="11" t="s">
        <v>114</v>
      </c>
      <c r="AF58" s="21">
        <v>3604</v>
      </c>
      <c r="AG58" s="5" t="s">
        <v>153</v>
      </c>
      <c r="AH58" s="9"/>
      <c r="AI58" s="9"/>
      <c r="AJ58" s="9"/>
      <c r="AK58" s="9"/>
      <c r="AL58" s="14">
        <v>43161</v>
      </c>
      <c r="AM58" s="15" t="s">
        <v>154</v>
      </c>
      <c r="AN58" s="6">
        <v>2018</v>
      </c>
      <c r="AO58" s="14">
        <v>43161</v>
      </c>
      <c r="AP58" s="8" t="s">
        <v>473</v>
      </c>
    </row>
    <row r="59" spans="1:42" s="19" customFormat="1" ht="210" x14ac:dyDescent="0.25">
      <c r="A59" s="67" t="s">
        <v>146</v>
      </c>
      <c r="B59" s="4" t="s">
        <v>104</v>
      </c>
      <c r="C59" s="62">
        <v>2018</v>
      </c>
      <c r="D59" s="6" t="s">
        <v>147</v>
      </c>
      <c r="E59" s="68">
        <v>3623</v>
      </c>
      <c r="F59" s="8" t="s">
        <v>148</v>
      </c>
      <c r="G59" s="123" t="s">
        <v>478</v>
      </c>
      <c r="H59" s="18" t="s">
        <v>390</v>
      </c>
      <c r="I59" s="88">
        <v>3623</v>
      </c>
      <c r="J59" s="88">
        <v>3623</v>
      </c>
      <c r="K59" s="12" t="s">
        <v>149</v>
      </c>
      <c r="L59" s="44" t="s">
        <v>149</v>
      </c>
      <c r="M59" s="13" t="s">
        <v>391</v>
      </c>
      <c r="N59" s="31">
        <v>43141</v>
      </c>
      <c r="O59" s="75">
        <f>2520+5812</f>
        <v>8332</v>
      </c>
      <c r="P59" s="75">
        <f>2923.2+6741.92</f>
        <v>9665.119999999999</v>
      </c>
      <c r="Q59" s="22"/>
      <c r="R59" s="22"/>
      <c r="S59" s="13" t="s">
        <v>347</v>
      </c>
      <c r="T59" s="9"/>
      <c r="U59" s="11" t="s">
        <v>151</v>
      </c>
      <c r="V59" s="18" t="s">
        <v>392</v>
      </c>
      <c r="W59" s="22"/>
      <c r="X59" s="22"/>
      <c r="Y59" s="22"/>
      <c r="Z59" s="123" t="s">
        <v>478</v>
      </c>
      <c r="AA59" s="22"/>
      <c r="AB59" s="5" t="s">
        <v>152</v>
      </c>
      <c r="AC59" s="5" t="s">
        <v>106</v>
      </c>
      <c r="AD59" s="68">
        <v>3623</v>
      </c>
      <c r="AE59" s="11" t="s">
        <v>114</v>
      </c>
      <c r="AF59" s="68">
        <v>3623</v>
      </c>
      <c r="AG59" s="5" t="s">
        <v>153</v>
      </c>
      <c r="AH59" s="9"/>
      <c r="AI59" s="9"/>
      <c r="AJ59" s="9"/>
      <c r="AK59" s="9"/>
      <c r="AL59" s="14">
        <v>43161</v>
      </c>
      <c r="AM59" s="15" t="s">
        <v>154</v>
      </c>
      <c r="AN59" s="6">
        <v>2018</v>
      </c>
      <c r="AO59" s="14">
        <v>43161</v>
      </c>
      <c r="AP59" s="8" t="s">
        <v>473</v>
      </c>
    </row>
    <row r="60" spans="1:42" s="19" customFormat="1" ht="120" x14ac:dyDescent="0.25">
      <c r="A60" s="4" t="s">
        <v>146</v>
      </c>
      <c r="B60" s="4" t="s">
        <v>104</v>
      </c>
      <c r="C60" s="20">
        <v>2018</v>
      </c>
      <c r="D60" s="6" t="s">
        <v>147</v>
      </c>
      <c r="E60" s="20">
        <v>3617</v>
      </c>
      <c r="F60" s="8" t="s">
        <v>148</v>
      </c>
      <c r="G60" s="123" t="s">
        <v>478</v>
      </c>
      <c r="H60" s="53" t="s">
        <v>191</v>
      </c>
      <c r="I60" s="20">
        <v>3617</v>
      </c>
      <c r="J60" s="20">
        <v>3617</v>
      </c>
      <c r="K60" s="12" t="s">
        <v>149</v>
      </c>
      <c r="L60" s="44" t="s">
        <v>149</v>
      </c>
      <c r="M60" s="20" t="s">
        <v>325</v>
      </c>
      <c r="N60" s="64">
        <v>43143</v>
      </c>
      <c r="O60" s="70">
        <v>21380.76</v>
      </c>
      <c r="P60" s="70">
        <v>24801.69</v>
      </c>
      <c r="S60" s="20" t="s">
        <v>150</v>
      </c>
      <c r="U60" s="42" t="s">
        <v>151</v>
      </c>
      <c r="V60" s="47" t="s">
        <v>191</v>
      </c>
      <c r="Z60" s="123" t="s">
        <v>478</v>
      </c>
      <c r="AB60" s="5" t="s">
        <v>152</v>
      </c>
      <c r="AC60" s="5" t="s">
        <v>106</v>
      </c>
      <c r="AD60" s="20">
        <v>3641</v>
      </c>
      <c r="AE60" s="42" t="s">
        <v>114</v>
      </c>
      <c r="AF60" s="20">
        <v>3641</v>
      </c>
      <c r="AG60" s="5" t="s">
        <v>153</v>
      </c>
      <c r="AL60" s="14">
        <v>43161</v>
      </c>
      <c r="AM60" s="15" t="s">
        <v>154</v>
      </c>
      <c r="AN60" s="6">
        <v>2018</v>
      </c>
      <c r="AO60" s="14">
        <v>43161</v>
      </c>
      <c r="AP60" s="8" t="s">
        <v>473</v>
      </c>
    </row>
    <row r="61" spans="1:42" s="19" customFormat="1" ht="120" x14ac:dyDescent="0.25">
      <c r="A61" s="4" t="s">
        <v>146</v>
      </c>
      <c r="B61" s="4" t="s">
        <v>105</v>
      </c>
      <c r="C61" s="20">
        <v>2018</v>
      </c>
      <c r="D61" s="6" t="s">
        <v>147</v>
      </c>
      <c r="E61" s="20">
        <v>3656</v>
      </c>
      <c r="F61" s="8" t="s">
        <v>148</v>
      </c>
      <c r="G61" s="123" t="s">
        <v>478</v>
      </c>
      <c r="H61" s="53" t="s">
        <v>337</v>
      </c>
      <c r="I61" s="20">
        <v>3656</v>
      </c>
      <c r="J61" s="20">
        <v>3656</v>
      </c>
      <c r="K61" s="42" t="s">
        <v>174</v>
      </c>
      <c r="L61" s="20" t="s">
        <v>149</v>
      </c>
      <c r="M61" s="20">
        <v>2944</v>
      </c>
      <c r="N61" s="64">
        <v>43143</v>
      </c>
      <c r="O61" s="70">
        <v>25995</v>
      </c>
      <c r="P61" s="70">
        <v>30154.2</v>
      </c>
      <c r="S61" s="20" t="s">
        <v>150</v>
      </c>
      <c r="U61" s="42" t="s">
        <v>151</v>
      </c>
      <c r="V61" s="47" t="s">
        <v>337</v>
      </c>
      <c r="Z61" s="123" t="s">
        <v>478</v>
      </c>
      <c r="AB61" s="5" t="s">
        <v>152</v>
      </c>
      <c r="AC61" s="5" t="s">
        <v>106</v>
      </c>
      <c r="AD61" s="20">
        <v>3656</v>
      </c>
      <c r="AE61" s="42" t="s">
        <v>114</v>
      </c>
      <c r="AF61" s="20">
        <v>3656</v>
      </c>
      <c r="AG61" s="5" t="s">
        <v>153</v>
      </c>
      <c r="AL61" s="14">
        <v>43161</v>
      </c>
      <c r="AM61" s="15" t="s">
        <v>154</v>
      </c>
      <c r="AN61" s="6">
        <v>2018</v>
      </c>
      <c r="AO61" s="14">
        <v>43161</v>
      </c>
      <c r="AP61" s="8" t="s">
        <v>473</v>
      </c>
    </row>
    <row r="62" spans="1:42" s="19" customFormat="1" ht="300" x14ac:dyDescent="0.25">
      <c r="A62" s="4" t="s">
        <v>146</v>
      </c>
      <c r="B62" s="42" t="s">
        <v>104</v>
      </c>
      <c r="C62" s="42">
        <v>2018</v>
      </c>
      <c r="D62" s="6" t="s">
        <v>147</v>
      </c>
      <c r="E62" s="42">
        <v>3579</v>
      </c>
      <c r="F62" s="8" t="s">
        <v>148</v>
      </c>
      <c r="G62" s="123" t="s">
        <v>478</v>
      </c>
      <c r="H62" s="47" t="s">
        <v>254</v>
      </c>
      <c r="I62" s="42">
        <v>3579</v>
      </c>
      <c r="J62" s="42">
        <v>3579</v>
      </c>
      <c r="K62" s="119" t="s">
        <v>234</v>
      </c>
      <c r="L62" s="12" t="s">
        <v>149</v>
      </c>
      <c r="M62" s="42">
        <v>2945</v>
      </c>
      <c r="N62" s="64">
        <v>43143</v>
      </c>
      <c r="O62" s="69">
        <v>3034.32</v>
      </c>
      <c r="P62" s="69">
        <v>3519.8112000000001</v>
      </c>
      <c r="S62" s="5" t="s">
        <v>150</v>
      </c>
      <c r="T62" s="22"/>
      <c r="U62" s="4" t="s">
        <v>151</v>
      </c>
      <c r="V62" s="47" t="s">
        <v>254</v>
      </c>
      <c r="Z62" s="123" t="s">
        <v>478</v>
      </c>
      <c r="AB62" s="5" t="s">
        <v>152</v>
      </c>
      <c r="AC62" s="5" t="s">
        <v>106</v>
      </c>
      <c r="AD62" s="20">
        <v>3579</v>
      </c>
      <c r="AE62" s="42" t="s">
        <v>114</v>
      </c>
      <c r="AF62" s="42">
        <v>3579</v>
      </c>
      <c r="AG62" s="13" t="s">
        <v>153</v>
      </c>
      <c r="AH62" s="22"/>
      <c r="AI62" s="22"/>
      <c r="AJ62" s="22"/>
      <c r="AK62" s="22"/>
      <c r="AL62" s="14">
        <v>43161</v>
      </c>
      <c r="AM62" s="15" t="s">
        <v>154</v>
      </c>
      <c r="AN62" s="6">
        <v>2018</v>
      </c>
      <c r="AO62" s="14">
        <v>43161</v>
      </c>
      <c r="AP62" s="8" t="s">
        <v>473</v>
      </c>
    </row>
    <row r="63" spans="1:42" s="19" customFormat="1" ht="120" x14ac:dyDescent="0.25">
      <c r="A63" s="4" t="s">
        <v>146</v>
      </c>
      <c r="B63" s="4" t="s">
        <v>105</v>
      </c>
      <c r="C63" s="20">
        <v>2018</v>
      </c>
      <c r="D63" s="6" t="s">
        <v>147</v>
      </c>
      <c r="E63" s="20">
        <v>3652</v>
      </c>
      <c r="F63" s="8" t="s">
        <v>148</v>
      </c>
      <c r="G63" s="123" t="s">
        <v>478</v>
      </c>
      <c r="H63" s="53" t="s">
        <v>335</v>
      </c>
      <c r="I63" s="20">
        <v>3652</v>
      </c>
      <c r="J63" s="20">
        <v>3652</v>
      </c>
      <c r="K63" s="42" t="s">
        <v>174</v>
      </c>
      <c r="L63" s="20" t="s">
        <v>149</v>
      </c>
      <c r="M63" s="20">
        <v>2946</v>
      </c>
      <c r="N63" s="64">
        <v>43143</v>
      </c>
      <c r="O63" s="70">
        <v>51800</v>
      </c>
      <c r="P63" s="70">
        <v>60088</v>
      </c>
      <c r="S63" s="20" t="s">
        <v>150</v>
      </c>
      <c r="U63" s="42" t="s">
        <v>151</v>
      </c>
      <c r="V63" s="47" t="s">
        <v>336</v>
      </c>
      <c r="Z63" s="123" t="s">
        <v>478</v>
      </c>
      <c r="AB63" s="5" t="s">
        <v>152</v>
      </c>
      <c r="AC63" s="5" t="s">
        <v>106</v>
      </c>
      <c r="AD63" s="20">
        <v>3652</v>
      </c>
      <c r="AE63" s="42" t="s">
        <v>114</v>
      </c>
      <c r="AF63" s="20">
        <v>3652</v>
      </c>
      <c r="AG63" s="5" t="s">
        <v>153</v>
      </c>
      <c r="AL63" s="14">
        <v>43161</v>
      </c>
      <c r="AM63" s="15" t="s">
        <v>154</v>
      </c>
      <c r="AN63" s="6">
        <v>2018</v>
      </c>
      <c r="AO63" s="14">
        <v>43161</v>
      </c>
      <c r="AP63" s="8" t="s">
        <v>473</v>
      </c>
    </row>
    <row r="64" spans="1:42" s="19" customFormat="1" ht="120" x14ac:dyDescent="0.25">
      <c r="A64" s="4" t="s">
        <v>146</v>
      </c>
      <c r="B64" s="4" t="s">
        <v>105</v>
      </c>
      <c r="C64" s="5">
        <v>2018</v>
      </c>
      <c r="D64" s="6" t="s">
        <v>147</v>
      </c>
      <c r="E64" s="50">
        <v>3587</v>
      </c>
      <c r="F64" s="8" t="s">
        <v>148</v>
      </c>
      <c r="G64" s="123" t="s">
        <v>478</v>
      </c>
      <c r="H64" s="51" t="s">
        <v>318</v>
      </c>
      <c r="I64" s="50">
        <v>3587</v>
      </c>
      <c r="J64" s="50">
        <v>3587</v>
      </c>
      <c r="K64" s="42" t="s">
        <v>174</v>
      </c>
      <c r="L64" s="12" t="s">
        <v>149</v>
      </c>
      <c r="M64" s="12">
        <v>2947</v>
      </c>
      <c r="N64" s="66">
        <v>43143</v>
      </c>
      <c r="O64" s="73">
        <v>36120</v>
      </c>
      <c r="P64" s="74">
        <v>41899.199999999997</v>
      </c>
      <c r="Q64" s="5"/>
      <c r="R64" s="5"/>
      <c r="S64" s="5" t="s">
        <v>150</v>
      </c>
      <c r="T64" s="5"/>
      <c r="U64" s="4" t="s">
        <v>151</v>
      </c>
      <c r="V64" s="51" t="s">
        <v>318</v>
      </c>
      <c r="W64" s="5"/>
      <c r="X64" s="5"/>
      <c r="Y64" s="5"/>
      <c r="Z64" s="123" t="s">
        <v>478</v>
      </c>
      <c r="AA64" s="5"/>
      <c r="AB64" s="5" t="s">
        <v>152</v>
      </c>
      <c r="AC64" s="5" t="s">
        <v>106</v>
      </c>
      <c r="AD64" s="50">
        <v>3587</v>
      </c>
      <c r="AE64" s="42" t="s">
        <v>114</v>
      </c>
      <c r="AF64" s="50">
        <v>3587</v>
      </c>
      <c r="AG64" s="5" t="s">
        <v>153</v>
      </c>
      <c r="AL64" s="14">
        <v>43161</v>
      </c>
      <c r="AM64" s="15" t="s">
        <v>154</v>
      </c>
      <c r="AN64" s="6">
        <v>2018</v>
      </c>
      <c r="AO64" s="14">
        <v>43161</v>
      </c>
      <c r="AP64" s="8" t="s">
        <v>473</v>
      </c>
    </row>
    <row r="65" spans="1:42" s="19" customFormat="1" ht="180" x14ac:dyDescent="0.25">
      <c r="A65" s="4" t="s">
        <v>146</v>
      </c>
      <c r="B65" s="42" t="s">
        <v>104</v>
      </c>
      <c r="C65" s="5">
        <v>2018</v>
      </c>
      <c r="D65" s="6" t="s">
        <v>147</v>
      </c>
      <c r="E65" s="50">
        <v>3655</v>
      </c>
      <c r="F65" s="8" t="s">
        <v>148</v>
      </c>
      <c r="G65" s="123" t="s">
        <v>478</v>
      </c>
      <c r="H65" s="51" t="s">
        <v>281</v>
      </c>
      <c r="I65" s="50">
        <v>3655</v>
      </c>
      <c r="J65" s="50">
        <v>3655</v>
      </c>
      <c r="K65" s="11" t="s">
        <v>282</v>
      </c>
      <c r="L65" s="12" t="s">
        <v>149</v>
      </c>
      <c r="M65" s="12">
        <v>2948</v>
      </c>
      <c r="N65" s="66">
        <v>43143</v>
      </c>
      <c r="O65" s="69">
        <v>1874.12</v>
      </c>
      <c r="P65" s="69">
        <v>2173.98</v>
      </c>
      <c r="S65" s="5" t="s">
        <v>150</v>
      </c>
      <c r="T65" s="22"/>
      <c r="U65" s="4" t="s">
        <v>151</v>
      </c>
      <c r="V65" s="51" t="s">
        <v>283</v>
      </c>
      <c r="Z65" s="123" t="s">
        <v>478</v>
      </c>
      <c r="AB65" s="5" t="s">
        <v>152</v>
      </c>
      <c r="AC65" s="5" t="s">
        <v>106</v>
      </c>
      <c r="AD65" s="50">
        <v>3655</v>
      </c>
      <c r="AE65" s="42" t="s">
        <v>114</v>
      </c>
      <c r="AF65" s="50">
        <v>3655</v>
      </c>
      <c r="AG65" s="5" t="s">
        <v>153</v>
      </c>
      <c r="AL65" s="14">
        <v>43161</v>
      </c>
      <c r="AM65" s="15" t="s">
        <v>154</v>
      </c>
      <c r="AN65" s="6">
        <v>2018</v>
      </c>
      <c r="AO65" s="14">
        <v>43161</v>
      </c>
      <c r="AP65" s="8" t="s">
        <v>473</v>
      </c>
    </row>
    <row r="66" spans="1:42" s="19" customFormat="1" ht="155.25" customHeight="1" x14ac:dyDescent="0.25">
      <c r="A66" s="4" t="s">
        <v>146</v>
      </c>
      <c r="B66" s="42" t="s">
        <v>104</v>
      </c>
      <c r="C66" s="5">
        <v>2018</v>
      </c>
      <c r="D66" s="6" t="s">
        <v>147</v>
      </c>
      <c r="E66" s="13">
        <v>3646</v>
      </c>
      <c r="F66" s="8" t="s">
        <v>148</v>
      </c>
      <c r="G66" s="123" t="s">
        <v>478</v>
      </c>
      <c r="H66" s="17" t="s">
        <v>177</v>
      </c>
      <c r="I66" s="13">
        <v>3646</v>
      </c>
      <c r="J66" s="13">
        <v>3646</v>
      </c>
      <c r="K66" s="119" t="s">
        <v>234</v>
      </c>
      <c r="L66" s="12" t="s">
        <v>149</v>
      </c>
      <c r="M66" s="13">
        <v>2949</v>
      </c>
      <c r="N66" s="63">
        <v>43143</v>
      </c>
      <c r="O66" s="69">
        <v>5771.36</v>
      </c>
      <c r="P66" s="69">
        <v>6694.78</v>
      </c>
      <c r="Q66" s="9"/>
      <c r="R66" s="9"/>
      <c r="S66" s="5" t="s">
        <v>150</v>
      </c>
      <c r="T66" s="9"/>
      <c r="U66" s="4" t="s">
        <v>151</v>
      </c>
      <c r="V66" s="17" t="s">
        <v>177</v>
      </c>
      <c r="W66" s="9"/>
      <c r="X66" s="9"/>
      <c r="Y66" s="9"/>
      <c r="Z66" s="123" t="s">
        <v>478</v>
      </c>
      <c r="AA66" s="9"/>
      <c r="AB66" s="5" t="s">
        <v>152</v>
      </c>
      <c r="AC66" s="5" t="s">
        <v>106</v>
      </c>
      <c r="AD66" s="13">
        <v>3646</v>
      </c>
      <c r="AE66" s="5" t="s">
        <v>114</v>
      </c>
      <c r="AF66" s="13">
        <v>3646</v>
      </c>
      <c r="AG66" s="13" t="s">
        <v>153</v>
      </c>
      <c r="AH66" s="9"/>
      <c r="AI66" s="9"/>
      <c r="AJ66" s="9"/>
      <c r="AK66" s="9"/>
      <c r="AL66" s="14">
        <v>43161</v>
      </c>
      <c r="AM66" s="15" t="s">
        <v>154</v>
      </c>
      <c r="AN66" s="6">
        <v>2018</v>
      </c>
      <c r="AO66" s="14">
        <v>43161</v>
      </c>
      <c r="AP66" s="8" t="s">
        <v>473</v>
      </c>
    </row>
    <row r="67" spans="1:42" s="19" customFormat="1" ht="120" x14ac:dyDescent="0.25">
      <c r="A67" s="4" t="s">
        <v>146</v>
      </c>
      <c r="B67" s="42" t="s">
        <v>104</v>
      </c>
      <c r="C67" s="5">
        <v>2018</v>
      </c>
      <c r="D67" s="6" t="s">
        <v>147</v>
      </c>
      <c r="E67" s="50">
        <v>3660</v>
      </c>
      <c r="F67" s="8" t="s">
        <v>148</v>
      </c>
      <c r="G67" s="123" t="s">
        <v>478</v>
      </c>
      <c r="H67" s="51" t="s">
        <v>284</v>
      </c>
      <c r="I67" s="50">
        <v>3660</v>
      </c>
      <c r="J67" s="50">
        <v>3660</v>
      </c>
      <c r="K67" s="12" t="s">
        <v>149</v>
      </c>
      <c r="L67" s="12" t="s">
        <v>149</v>
      </c>
      <c r="M67" s="12">
        <v>2950</v>
      </c>
      <c r="N67" s="66">
        <v>43143</v>
      </c>
      <c r="O67" s="69">
        <v>3103.44</v>
      </c>
      <c r="P67" s="69">
        <v>3600</v>
      </c>
      <c r="S67" s="5" t="s">
        <v>150</v>
      </c>
      <c r="T67" s="22"/>
      <c r="U67" s="4" t="s">
        <v>151</v>
      </c>
      <c r="V67" s="51" t="s">
        <v>285</v>
      </c>
      <c r="Z67" s="123" t="s">
        <v>478</v>
      </c>
      <c r="AB67" s="5" t="s">
        <v>152</v>
      </c>
      <c r="AC67" s="5" t="s">
        <v>106</v>
      </c>
      <c r="AD67" s="50">
        <v>3660</v>
      </c>
      <c r="AE67" s="42" t="s">
        <v>114</v>
      </c>
      <c r="AF67" s="50">
        <v>3660</v>
      </c>
      <c r="AG67" s="5" t="s">
        <v>153</v>
      </c>
      <c r="AL67" s="14">
        <v>43161</v>
      </c>
      <c r="AM67" s="15" t="s">
        <v>154</v>
      </c>
      <c r="AN67" s="6">
        <v>2018</v>
      </c>
      <c r="AO67" s="14">
        <v>43161</v>
      </c>
      <c r="AP67" s="8" t="s">
        <v>473</v>
      </c>
    </row>
    <row r="68" spans="1:42" s="19" customFormat="1" ht="150" x14ac:dyDescent="0.25">
      <c r="A68" s="4" t="s">
        <v>146</v>
      </c>
      <c r="B68" s="4" t="s">
        <v>104</v>
      </c>
      <c r="C68" s="5">
        <v>2018</v>
      </c>
      <c r="D68" s="6" t="s">
        <v>147</v>
      </c>
      <c r="E68" s="21">
        <v>3603</v>
      </c>
      <c r="F68" s="8" t="s">
        <v>148</v>
      </c>
      <c r="G68" s="123" t="s">
        <v>478</v>
      </c>
      <c r="H68" s="17" t="s">
        <v>394</v>
      </c>
      <c r="I68" s="21">
        <v>3603</v>
      </c>
      <c r="J68" s="21">
        <v>3603</v>
      </c>
      <c r="K68" s="119" t="s">
        <v>234</v>
      </c>
      <c r="L68" s="12" t="s">
        <v>149</v>
      </c>
      <c r="M68" s="13">
        <v>2951</v>
      </c>
      <c r="N68" s="63">
        <v>43143</v>
      </c>
      <c r="O68" s="71">
        <v>15774.52</v>
      </c>
      <c r="P68" s="71">
        <v>18298.45</v>
      </c>
      <c r="Q68" s="13"/>
      <c r="R68" s="13"/>
      <c r="S68" s="13" t="s">
        <v>347</v>
      </c>
      <c r="T68" s="9"/>
      <c r="U68" s="11" t="s">
        <v>151</v>
      </c>
      <c r="V68" s="17" t="s">
        <v>394</v>
      </c>
      <c r="W68" s="13"/>
      <c r="X68" s="13"/>
      <c r="Y68" s="13"/>
      <c r="Z68" s="123" t="s">
        <v>478</v>
      </c>
      <c r="AA68" s="13"/>
      <c r="AB68" s="5" t="s">
        <v>152</v>
      </c>
      <c r="AC68" s="5" t="s">
        <v>106</v>
      </c>
      <c r="AD68" s="21">
        <v>3603</v>
      </c>
      <c r="AE68" s="11" t="s">
        <v>114</v>
      </c>
      <c r="AF68" s="21">
        <v>3603</v>
      </c>
      <c r="AG68" s="5" t="s">
        <v>153</v>
      </c>
      <c r="AH68" s="9"/>
      <c r="AI68" s="9"/>
      <c r="AJ68" s="9"/>
      <c r="AK68" s="9"/>
      <c r="AL68" s="14">
        <v>43161</v>
      </c>
      <c r="AM68" s="15" t="s">
        <v>154</v>
      </c>
      <c r="AN68" s="6">
        <v>2018</v>
      </c>
      <c r="AO68" s="14">
        <v>43161</v>
      </c>
      <c r="AP68" s="8" t="s">
        <v>473</v>
      </c>
    </row>
    <row r="69" spans="1:42" s="19" customFormat="1" ht="120" x14ac:dyDescent="0.25">
      <c r="A69" s="4" t="s">
        <v>146</v>
      </c>
      <c r="B69" s="42" t="s">
        <v>104</v>
      </c>
      <c r="C69" s="42">
        <v>2018</v>
      </c>
      <c r="D69" s="6" t="s">
        <v>147</v>
      </c>
      <c r="E69" s="42">
        <v>3662</v>
      </c>
      <c r="F69" s="8" t="s">
        <v>148</v>
      </c>
      <c r="G69" s="123" t="s">
        <v>478</v>
      </c>
      <c r="H69" s="47" t="s">
        <v>237</v>
      </c>
      <c r="I69" s="42">
        <v>3662</v>
      </c>
      <c r="J69" s="42">
        <v>3662</v>
      </c>
      <c r="K69" s="12" t="s">
        <v>149</v>
      </c>
      <c r="L69" s="12" t="s">
        <v>149</v>
      </c>
      <c r="M69" s="42">
        <v>2952</v>
      </c>
      <c r="N69" s="64">
        <v>43144</v>
      </c>
      <c r="O69" s="69">
        <v>6648.72</v>
      </c>
      <c r="P69" s="69">
        <v>7712.52</v>
      </c>
      <c r="S69" s="5" t="s">
        <v>150</v>
      </c>
      <c r="T69" s="22"/>
      <c r="U69" s="4" t="s">
        <v>151</v>
      </c>
      <c r="V69" s="47" t="s">
        <v>238</v>
      </c>
      <c r="Z69" s="123" t="s">
        <v>478</v>
      </c>
      <c r="AB69" s="5" t="s">
        <v>152</v>
      </c>
      <c r="AC69" s="5" t="s">
        <v>106</v>
      </c>
      <c r="AD69" s="42">
        <v>3662</v>
      </c>
      <c r="AE69" s="42" t="s">
        <v>114</v>
      </c>
      <c r="AF69" s="42">
        <v>3662</v>
      </c>
      <c r="AG69" s="13" t="s">
        <v>153</v>
      </c>
      <c r="AH69" s="22"/>
      <c r="AI69" s="22"/>
      <c r="AJ69" s="22"/>
      <c r="AK69" s="22"/>
      <c r="AL69" s="14">
        <v>43161</v>
      </c>
      <c r="AM69" s="15" t="s">
        <v>154</v>
      </c>
      <c r="AN69" s="6">
        <v>2018</v>
      </c>
      <c r="AO69" s="14">
        <v>43161</v>
      </c>
      <c r="AP69" s="8" t="s">
        <v>473</v>
      </c>
    </row>
    <row r="70" spans="1:42" s="19" customFormat="1" ht="120" x14ac:dyDescent="0.25">
      <c r="A70" s="4" t="s">
        <v>146</v>
      </c>
      <c r="B70" s="42" t="s">
        <v>104</v>
      </c>
      <c r="C70" s="5">
        <v>2018</v>
      </c>
      <c r="D70" s="6" t="s">
        <v>147</v>
      </c>
      <c r="E70" s="13">
        <v>3657</v>
      </c>
      <c r="F70" s="8" t="s">
        <v>148</v>
      </c>
      <c r="G70" s="123" t="s">
        <v>478</v>
      </c>
      <c r="H70" s="17" t="s">
        <v>178</v>
      </c>
      <c r="I70" s="13">
        <v>3657</v>
      </c>
      <c r="J70" s="13">
        <v>3657</v>
      </c>
      <c r="K70" s="12" t="s">
        <v>149</v>
      </c>
      <c r="L70" s="12" t="s">
        <v>149</v>
      </c>
      <c r="M70" s="13">
        <v>2953</v>
      </c>
      <c r="N70" s="64">
        <v>43144</v>
      </c>
      <c r="O70" s="69">
        <v>13234</v>
      </c>
      <c r="P70" s="69">
        <v>15351.44</v>
      </c>
      <c r="Q70" s="9"/>
      <c r="R70" s="9"/>
      <c r="S70" s="5" t="s">
        <v>150</v>
      </c>
      <c r="T70" s="9"/>
      <c r="U70" s="4" t="s">
        <v>151</v>
      </c>
      <c r="V70" s="17" t="s">
        <v>178</v>
      </c>
      <c r="W70" s="9"/>
      <c r="X70" s="9"/>
      <c r="Y70" s="9"/>
      <c r="Z70" s="123" t="s">
        <v>478</v>
      </c>
      <c r="AA70" s="9"/>
      <c r="AB70" s="5" t="s">
        <v>152</v>
      </c>
      <c r="AC70" s="5" t="s">
        <v>106</v>
      </c>
      <c r="AD70" s="13">
        <v>3657</v>
      </c>
      <c r="AE70" s="5" t="s">
        <v>114</v>
      </c>
      <c r="AF70" s="13">
        <v>3657</v>
      </c>
      <c r="AG70" s="13" t="s">
        <v>153</v>
      </c>
      <c r="AH70" s="9"/>
      <c r="AI70" s="9"/>
      <c r="AJ70" s="9"/>
      <c r="AK70" s="9"/>
      <c r="AL70" s="14">
        <v>43161</v>
      </c>
      <c r="AM70" s="15" t="s">
        <v>154</v>
      </c>
      <c r="AN70" s="6">
        <v>2018</v>
      </c>
      <c r="AO70" s="14">
        <v>43161</v>
      </c>
      <c r="AP70" s="8" t="s">
        <v>473</v>
      </c>
    </row>
    <row r="71" spans="1:42" s="19" customFormat="1" ht="120" x14ac:dyDescent="0.25">
      <c r="A71" s="4" t="s">
        <v>146</v>
      </c>
      <c r="B71" s="4" t="s">
        <v>104</v>
      </c>
      <c r="C71" s="5">
        <v>2018</v>
      </c>
      <c r="D71" s="6" t="s">
        <v>147</v>
      </c>
      <c r="E71" s="11">
        <v>3626</v>
      </c>
      <c r="F71" s="8" t="s">
        <v>148</v>
      </c>
      <c r="G71" s="123" t="s">
        <v>478</v>
      </c>
      <c r="H71" s="17" t="s">
        <v>397</v>
      </c>
      <c r="I71" s="11">
        <v>3626</v>
      </c>
      <c r="J71" s="11">
        <v>3626</v>
      </c>
      <c r="K71" s="42" t="s">
        <v>352</v>
      </c>
      <c r="L71" s="12" t="s">
        <v>149</v>
      </c>
      <c r="M71" s="13">
        <v>2954</v>
      </c>
      <c r="N71" s="63">
        <v>43144</v>
      </c>
      <c r="O71" s="71">
        <v>5196.0600000000004</v>
      </c>
      <c r="P71" s="72">
        <v>6027.43</v>
      </c>
      <c r="Q71" s="13"/>
      <c r="R71" s="13"/>
      <c r="S71" s="13" t="s">
        <v>347</v>
      </c>
      <c r="T71" s="9"/>
      <c r="U71" s="11" t="s">
        <v>151</v>
      </c>
      <c r="V71" s="17" t="s">
        <v>397</v>
      </c>
      <c r="W71" s="13"/>
      <c r="X71" s="13"/>
      <c r="Y71" s="13"/>
      <c r="Z71" s="123" t="s">
        <v>478</v>
      </c>
      <c r="AA71" s="13"/>
      <c r="AB71" s="5" t="s">
        <v>152</v>
      </c>
      <c r="AC71" s="5" t="s">
        <v>106</v>
      </c>
      <c r="AD71" s="11">
        <v>3626</v>
      </c>
      <c r="AE71" s="11" t="s">
        <v>114</v>
      </c>
      <c r="AF71" s="11">
        <v>3626</v>
      </c>
      <c r="AG71" s="5" t="s">
        <v>153</v>
      </c>
      <c r="AH71" s="9"/>
      <c r="AI71" s="9"/>
      <c r="AJ71" s="9"/>
      <c r="AK71" s="9"/>
      <c r="AL71" s="14">
        <v>43161</v>
      </c>
      <c r="AM71" s="15" t="s">
        <v>154</v>
      </c>
      <c r="AN71" s="6">
        <v>2018</v>
      </c>
      <c r="AO71" s="14">
        <v>43161</v>
      </c>
      <c r="AP71" s="8" t="s">
        <v>473</v>
      </c>
    </row>
    <row r="72" spans="1:42" s="19" customFormat="1" ht="120" x14ac:dyDescent="0.25">
      <c r="A72" s="4" t="s">
        <v>146</v>
      </c>
      <c r="B72" s="4" t="s">
        <v>105</v>
      </c>
      <c r="C72" s="20">
        <v>2018</v>
      </c>
      <c r="D72" s="6" t="s">
        <v>147</v>
      </c>
      <c r="E72" s="20">
        <v>3618</v>
      </c>
      <c r="F72" s="8" t="s">
        <v>148</v>
      </c>
      <c r="G72" s="123" t="s">
        <v>478</v>
      </c>
      <c r="H72" s="53" t="s">
        <v>326</v>
      </c>
      <c r="I72" s="20">
        <v>3618</v>
      </c>
      <c r="J72" s="20">
        <v>3618</v>
      </c>
      <c r="K72" s="42" t="s">
        <v>174</v>
      </c>
      <c r="L72" s="20" t="s">
        <v>149</v>
      </c>
      <c r="M72" s="20">
        <v>2955</v>
      </c>
      <c r="N72" s="64">
        <v>43144</v>
      </c>
      <c r="O72" s="70">
        <v>31500</v>
      </c>
      <c r="P72" s="70">
        <v>36540</v>
      </c>
      <c r="S72" s="20" t="s">
        <v>150</v>
      </c>
      <c r="U72" s="42" t="s">
        <v>151</v>
      </c>
      <c r="V72" s="47" t="s">
        <v>326</v>
      </c>
      <c r="Z72" s="123" t="s">
        <v>478</v>
      </c>
      <c r="AB72" s="5" t="s">
        <v>152</v>
      </c>
      <c r="AC72" s="5" t="s">
        <v>106</v>
      </c>
      <c r="AD72" s="20">
        <v>3618</v>
      </c>
      <c r="AE72" s="42" t="s">
        <v>114</v>
      </c>
      <c r="AF72" s="20">
        <v>3618</v>
      </c>
      <c r="AG72" s="5" t="s">
        <v>153</v>
      </c>
      <c r="AL72" s="14">
        <v>43161</v>
      </c>
      <c r="AM72" s="15" t="s">
        <v>154</v>
      </c>
      <c r="AN72" s="6">
        <v>2018</v>
      </c>
      <c r="AO72" s="14">
        <v>43161</v>
      </c>
      <c r="AP72" s="8" t="s">
        <v>473</v>
      </c>
    </row>
    <row r="73" spans="1:42" s="19" customFormat="1" ht="135" x14ac:dyDescent="0.25">
      <c r="A73" s="4" t="s">
        <v>146</v>
      </c>
      <c r="B73" s="4" t="s">
        <v>104</v>
      </c>
      <c r="C73" s="5">
        <v>2018</v>
      </c>
      <c r="D73" s="6" t="s">
        <v>147</v>
      </c>
      <c r="E73" s="50">
        <v>3541</v>
      </c>
      <c r="F73" s="8" t="s">
        <v>148</v>
      </c>
      <c r="G73" s="123" t="s">
        <v>478</v>
      </c>
      <c r="H73" s="51" t="s">
        <v>317</v>
      </c>
      <c r="I73" s="50">
        <v>3541</v>
      </c>
      <c r="J73" s="50">
        <v>3541</v>
      </c>
      <c r="K73" s="12" t="s">
        <v>149</v>
      </c>
      <c r="L73" s="12" t="s">
        <v>149</v>
      </c>
      <c r="M73" s="12">
        <v>2956</v>
      </c>
      <c r="N73" s="66">
        <v>43144</v>
      </c>
      <c r="O73" s="73">
        <v>3260</v>
      </c>
      <c r="P73" s="74">
        <v>3781.6</v>
      </c>
      <c r="Q73" s="5"/>
      <c r="R73" s="5"/>
      <c r="S73" s="5" t="s">
        <v>150</v>
      </c>
      <c r="T73" s="5"/>
      <c r="U73" s="4" t="s">
        <v>151</v>
      </c>
      <c r="V73" s="51" t="s">
        <v>317</v>
      </c>
      <c r="W73" s="5"/>
      <c r="X73" s="5"/>
      <c r="Y73" s="5"/>
      <c r="Z73" s="123" t="s">
        <v>478</v>
      </c>
      <c r="AA73" s="5"/>
      <c r="AB73" s="5" t="s">
        <v>152</v>
      </c>
      <c r="AC73" s="5" t="s">
        <v>106</v>
      </c>
      <c r="AD73" s="50">
        <v>3541</v>
      </c>
      <c r="AE73" s="42" t="s">
        <v>114</v>
      </c>
      <c r="AF73" s="50">
        <v>3541</v>
      </c>
      <c r="AG73" s="5" t="s">
        <v>153</v>
      </c>
      <c r="AL73" s="14">
        <v>43161</v>
      </c>
      <c r="AM73" s="15" t="s">
        <v>154</v>
      </c>
      <c r="AN73" s="6">
        <v>2018</v>
      </c>
      <c r="AO73" s="14">
        <v>43161</v>
      </c>
      <c r="AP73" s="8" t="s">
        <v>474</v>
      </c>
    </row>
    <row r="74" spans="1:42" s="19" customFormat="1" ht="120" x14ac:dyDescent="0.25">
      <c r="A74" s="4" t="s">
        <v>146</v>
      </c>
      <c r="B74" s="4" t="s">
        <v>104</v>
      </c>
      <c r="C74" s="20">
        <v>2018</v>
      </c>
      <c r="D74" s="6" t="s">
        <v>147</v>
      </c>
      <c r="E74" s="20">
        <v>3667</v>
      </c>
      <c r="F74" s="8" t="s">
        <v>148</v>
      </c>
      <c r="G74" s="123" t="s">
        <v>478</v>
      </c>
      <c r="H74" s="53" t="s">
        <v>338</v>
      </c>
      <c r="I74" s="20">
        <v>3667</v>
      </c>
      <c r="J74" s="20">
        <v>3667</v>
      </c>
      <c r="K74" s="42" t="s">
        <v>339</v>
      </c>
      <c r="L74" s="20" t="s">
        <v>149</v>
      </c>
      <c r="M74" s="20">
        <v>2958</v>
      </c>
      <c r="N74" s="64">
        <v>43145</v>
      </c>
      <c r="O74" s="70">
        <v>1995</v>
      </c>
      <c r="P74" s="70">
        <v>2314.1999999999998</v>
      </c>
      <c r="S74" s="20" t="s">
        <v>150</v>
      </c>
      <c r="U74" s="42" t="s">
        <v>151</v>
      </c>
      <c r="V74" s="47" t="s">
        <v>338</v>
      </c>
      <c r="Z74" s="123" t="s">
        <v>478</v>
      </c>
      <c r="AB74" s="5" t="s">
        <v>152</v>
      </c>
      <c r="AC74" s="5" t="s">
        <v>106</v>
      </c>
      <c r="AD74" s="20">
        <v>3667</v>
      </c>
      <c r="AE74" s="42" t="s">
        <v>114</v>
      </c>
      <c r="AF74" s="20">
        <v>3667</v>
      </c>
      <c r="AG74" s="5" t="s">
        <v>153</v>
      </c>
      <c r="AL74" s="14">
        <v>43161</v>
      </c>
      <c r="AM74" s="15" t="s">
        <v>154</v>
      </c>
      <c r="AN74" s="6">
        <v>2018</v>
      </c>
      <c r="AO74" s="14">
        <v>43161</v>
      </c>
      <c r="AP74" s="8" t="s">
        <v>473</v>
      </c>
    </row>
    <row r="75" spans="1:42" s="19" customFormat="1" ht="120" x14ac:dyDescent="0.25">
      <c r="A75" s="4" t="s">
        <v>146</v>
      </c>
      <c r="B75" s="4" t="s">
        <v>104</v>
      </c>
      <c r="C75" s="20">
        <v>2018</v>
      </c>
      <c r="D75" s="6" t="s">
        <v>147</v>
      </c>
      <c r="E75" s="20">
        <v>3674</v>
      </c>
      <c r="F75" s="8" t="s">
        <v>148</v>
      </c>
      <c r="G75" s="123" t="s">
        <v>478</v>
      </c>
      <c r="H75" s="53" t="s">
        <v>341</v>
      </c>
      <c r="I75" s="20">
        <v>3674</v>
      </c>
      <c r="J75" s="20">
        <v>3674</v>
      </c>
      <c r="K75" s="42" t="s">
        <v>174</v>
      </c>
      <c r="L75" s="20" t="s">
        <v>149</v>
      </c>
      <c r="M75" s="20">
        <v>2960</v>
      </c>
      <c r="N75" s="64">
        <v>43146</v>
      </c>
      <c r="O75" s="70">
        <v>12600</v>
      </c>
      <c r="P75" s="70">
        <v>14616</v>
      </c>
      <c r="S75" s="20" t="s">
        <v>150</v>
      </c>
      <c r="U75" s="42" t="s">
        <v>151</v>
      </c>
      <c r="V75" s="47" t="s">
        <v>341</v>
      </c>
      <c r="Z75" s="123" t="s">
        <v>478</v>
      </c>
      <c r="AB75" s="5" t="s">
        <v>152</v>
      </c>
      <c r="AC75" s="5" t="s">
        <v>106</v>
      </c>
      <c r="AD75" s="20">
        <v>3674</v>
      </c>
      <c r="AE75" s="42" t="s">
        <v>114</v>
      </c>
      <c r="AF75" s="20">
        <v>3674</v>
      </c>
      <c r="AG75" s="5" t="s">
        <v>153</v>
      </c>
      <c r="AL75" s="14">
        <v>43161</v>
      </c>
      <c r="AM75" s="15" t="s">
        <v>154</v>
      </c>
      <c r="AN75" s="6">
        <v>2018</v>
      </c>
      <c r="AO75" s="14">
        <v>43161</v>
      </c>
      <c r="AP75" s="8" t="s">
        <v>473</v>
      </c>
    </row>
    <row r="76" spans="1:42" s="19" customFormat="1" ht="120" x14ac:dyDescent="0.25">
      <c r="A76" s="4" t="s">
        <v>146</v>
      </c>
      <c r="B76" s="4" t="s">
        <v>104</v>
      </c>
      <c r="C76" s="5">
        <v>2018</v>
      </c>
      <c r="D76" s="6" t="s">
        <v>147</v>
      </c>
      <c r="E76" s="11">
        <v>3676</v>
      </c>
      <c r="F76" s="8" t="s">
        <v>148</v>
      </c>
      <c r="G76" s="123" t="s">
        <v>478</v>
      </c>
      <c r="H76" s="17" t="s">
        <v>401</v>
      </c>
      <c r="I76" s="11">
        <v>3676</v>
      </c>
      <c r="J76" s="11">
        <v>3676</v>
      </c>
      <c r="K76" s="12" t="s">
        <v>294</v>
      </c>
      <c r="L76" s="12" t="s">
        <v>149</v>
      </c>
      <c r="M76" s="13">
        <v>2961</v>
      </c>
      <c r="N76" s="63">
        <v>43146</v>
      </c>
      <c r="O76" s="71">
        <v>3139</v>
      </c>
      <c r="P76" s="72">
        <v>3641.24</v>
      </c>
      <c r="Q76" s="13"/>
      <c r="R76" s="13"/>
      <c r="S76" s="13" t="s">
        <v>347</v>
      </c>
      <c r="T76" s="9"/>
      <c r="U76" s="11" t="s">
        <v>151</v>
      </c>
      <c r="V76" s="17" t="s">
        <v>401</v>
      </c>
      <c r="W76" s="13"/>
      <c r="X76" s="13"/>
      <c r="Y76" s="13"/>
      <c r="Z76" s="123" t="s">
        <v>478</v>
      </c>
      <c r="AA76" s="13"/>
      <c r="AB76" s="5" t="s">
        <v>152</v>
      </c>
      <c r="AC76" s="5" t="s">
        <v>106</v>
      </c>
      <c r="AD76" s="11">
        <v>3676</v>
      </c>
      <c r="AE76" s="11" t="s">
        <v>114</v>
      </c>
      <c r="AF76" s="11">
        <v>3676</v>
      </c>
      <c r="AG76" s="5" t="s">
        <v>153</v>
      </c>
      <c r="AH76" s="9"/>
      <c r="AI76" s="9"/>
      <c r="AJ76" s="9"/>
      <c r="AK76" s="9"/>
      <c r="AL76" s="14">
        <v>43161</v>
      </c>
      <c r="AM76" s="15" t="s">
        <v>154</v>
      </c>
      <c r="AN76" s="6">
        <v>2018</v>
      </c>
      <c r="AO76" s="14">
        <v>43161</v>
      </c>
      <c r="AP76" s="8" t="s">
        <v>473</v>
      </c>
    </row>
    <row r="77" spans="1:42" s="19" customFormat="1" ht="120" x14ac:dyDescent="0.25">
      <c r="A77" s="4" t="s">
        <v>146</v>
      </c>
      <c r="B77" s="42" t="s">
        <v>104</v>
      </c>
      <c r="C77" s="5">
        <v>2018</v>
      </c>
      <c r="D77" s="6" t="s">
        <v>147</v>
      </c>
      <c r="E77" s="13">
        <v>3685</v>
      </c>
      <c r="F77" s="8" t="s">
        <v>148</v>
      </c>
      <c r="G77" s="123" t="s">
        <v>478</v>
      </c>
      <c r="H77" s="17" t="s">
        <v>180</v>
      </c>
      <c r="I77" s="13">
        <v>3685</v>
      </c>
      <c r="J77" s="13">
        <v>3685</v>
      </c>
      <c r="K77" s="12" t="s">
        <v>149</v>
      </c>
      <c r="L77" s="11" t="s">
        <v>175</v>
      </c>
      <c r="M77" s="20">
        <v>2962</v>
      </c>
      <c r="N77" s="64">
        <v>43146</v>
      </c>
      <c r="O77" s="69">
        <v>18654</v>
      </c>
      <c r="P77" s="69">
        <v>21638.639999999999</v>
      </c>
      <c r="S77" s="5" t="s">
        <v>150</v>
      </c>
      <c r="T77" s="9"/>
      <c r="U77" s="4" t="s">
        <v>151</v>
      </c>
      <c r="V77" s="17" t="s">
        <v>180</v>
      </c>
      <c r="Z77" s="123" t="s">
        <v>478</v>
      </c>
      <c r="AB77" s="5" t="s">
        <v>152</v>
      </c>
      <c r="AC77" s="5" t="s">
        <v>106</v>
      </c>
      <c r="AD77" s="13">
        <v>3685</v>
      </c>
      <c r="AE77" s="5" t="s">
        <v>114</v>
      </c>
      <c r="AF77" s="13">
        <v>3685</v>
      </c>
      <c r="AG77" s="13" t="s">
        <v>153</v>
      </c>
      <c r="AL77" s="14">
        <v>43161</v>
      </c>
      <c r="AM77" s="15" t="s">
        <v>154</v>
      </c>
      <c r="AN77" s="6">
        <v>2018</v>
      </c>
      <c r="AO77" s="14">
        <v>43161</v>
      </c>
      <c r="AP77" s="8" t="s">
        <v>473</v>
      </c>
    </row>
    <row r="78" spans="1:42" s="19" customFormat="1" ht="120" x14ac:dyDescent="0.25">
      <c r="A78" s="4" t="s">
        <v>146</v>
      </c>
      <c r="B78" s="4" t="s">
        <v>104</v>
      </c>
      <c r="C78" s="20">
        <v>2018</v>
      </c>
      <c r="D78" s="6" t="s">
        <v>147</v>
      </c>
      <c r="E78" s="20">
        <v>3694</v>
      </c>
      <c r="F78" s="8" t="s">
        <v>148</v>
      </c>
      <c r="G78" s="123" t="s">
        <v>478</v>
      </c>
      <c r="H78" s="48" t="s">
        <v>343</v>
      </c>
      <c r="I78" s="20">
        <v>3694</v>
      </c>
      <c r="J78" s="20">
        <v>3694</v>
      </c>
      <c r="K78" s="12" t="s">
        <v>149</v>
      </c>
      <c r="L78" s="20" t="s">
        <v>149</v>
      </c>
      <c r="M78" s="20">
        <v>2963</v>
      </c>
      <c r="N78" s="64">
        <v>43146</v>
      </c>
      <c r="O78" s="70">
        <v>2512.94</v>
      </c>
      <c r="P78" s="70">
        <v>2915.01</v>
      </c>
      <c r="S78" s="20" t="s">
        <v>150</v>
      </c>
      <c r="U78" s="42" t="s">
        <v>151</v>
      </c>
      <c r="V78" s="47" t="s">
        <v>343</v>
      </c>
      <c r="Z78" s="123" t="s">
        <v>478</v>
      </c>
      <c r="AB78" s="5" t="s">
        <v>152</v>
      </c>
      <c r="AC78" s="5" t="s">
        <v>106</v>
      </c>
      <c r="AD78" s="20">
        <v>3694</v>
      </c>
      <c r="AE78" s="42" t="s">
        <v>114</v>
      </c>
      <c r="AF78" s="20">
        <v>3694</v>
      </c>
      <c r="AG78" s="5" t="s">
        <v>153</v>
      </c>
      <c r="AL78" s="14">
        <v>43161</v>
      </c>
      <c r="AM78" s="15" t="s">
        <v>154</v>
      </c>
      <c r="AN78" s="6">
        <v>2018</v>
      </c>
      <c r="AO78" s="14">
        <v>43161</v>
      </c>
      <c r="AP78" s="8" t="s">
        <v>473</v>
      </c>
    </row>
    <row r="79" spans="1:42" s="19" customFormat="1" ht="120" x14ac:dyDescent="0.25">
      <c r="A79" s="4" t="s">
        <v>146</v>
      </c>
      <c r="B79" s="42" t="s">
        <v>104</v>
      </c>
      <c r="C79" s="42">
        <v>2018</v>
      </c>
      <c r="D79" s="6" t="s">
        <v>147</v>
      </c>
      <c r="E79" s="42">
        <v>3683</v>
      </c>
      <c r="F79" s="8" t="s">
        <v>148</v>
      </c>
      <c r="G79" s="123" t="s">
        <v>478</v>
      </c>
      <c r="H79" s="47" t="s">
        <v>239</v>
      </c>
      <c r="I79" s="42">
        <v>3683</v>
      </c>
      <c r="J79" s="42">
        <v>3683</v>
      </c>
      <c r="K79" s="42" t="s">
        <v>174</v>
      </c>
      <c r="L79" s="12" t="s">
        <v>149</v>
      </c>
      <c r="M79" s="42">
        <v>2964</v>
      </c>
      <c r="N79" s="64">
        <v>43146</v>
      </c>
      <c r="O79" s="69">
        <v>32690</v>
      </c>
      <c r="P79" s="69">
        <v>37920.400000000001</v>
      </c>
      <c r="S79" s="5" t="s">
        <v>150</v>
      </c>
      <c r="T79" s="22"/>
      <c r="U79" s="4" t="s">
        <v>151</v>
      </c>
      <c r="V79" s="47" t="s">
        <v>239</v>
      </c>
      <c r="Z79" s="123" t="s">
        <v>478</v>
      </c>
      <c r="AB79" s="5" t="s">
        <v>152</v>
      </c>
      <c r="AC79" s="5" t="s">
        <v>106</v>
      </c>
      <c r="AD79" s="42">
        <v>3683</v>
      </c>
      <c r="AE79" s="42" t="s">
        <v>114</v>
      </c>
      <c r="AF79" s="42">
        <v>3683</v>
      </c>
      <c r="AG79" s="13" t="s">
        <v>153</v>
      </c>
      <c r="AH79" s="22"/>
      <c r="AI79" s="22"/>
      <c r="AJ79" s="22"/>
      <c r="AK79" s="22"/>
      <c r="AL79" s="14">
        <v>43161</v>
      </c>
      <c r="AM79" s="15" t="s">
        <v>154</v>
      </c>
      <c r="AN79" s="6">
        <v>2018</v>
      </c>
      <c r="AO79" s="14">
        <v>43161</v>
      </c>
      <c r="AP79" s="8" t="s">
        <v>473</v>
      </c>
    </row>
    <row r="80" spans="1:42" s="19" customFormat="1" ht="120" x14ac:dyDescent="0.25">
      <c r="A80" s="4" t="s">
        <v>146</v>
      </c>
      <c r="B80" s="4" t="s">
        <v>105</v>
      </c>
      <c r="C80" s="5">
        <v>2018</v>
      </c>
      <c r="D80" s="6" t="s">
        <v>147</v>
      </c>
      <c r="E80" s="11">
        <v>3690</v>
      </c>
      <c r="F80" s="8" t="s">
        <v>148</v>
      </c>
      <c r="G80" s="123" t="s">
        <v>478</v>
      </c>
      <c r="H80" s="17" t="s">
        <v>402</v>
      </c>
      <c r="I80" s="11">
        <v>3690</v>
      </c>
      <c r="J80" s="11">
        <v>3690</v>
      </c>
      <c r="K80" s="12" t="s">
        <v>174</v>
      </c>
      <c r="L80" s="12" t="s">
        <v>149</v>
      </c>
      <c r="M80" s="13">
        <v>2965</v>
      </c>
      <c r="N80" s="63">
        <v>43146</v>
      </c>
      <c r="O80" s="71">
        <v>1573.48</v>
      </c>
      <c r="P80" s="72">
        <v>1825.24</v>
      </c>
      <c r="Q80" s="13"/>
      <c r="R80" s="13"/>
      <c r="S80" s="13" t="s">
        <v>347</v>
      </c>
      <c r="T80" s="9"/>
      <c r="U80" s="11" t="s">
        <v>151</v>
      </c>
      <c r="V80" s="17" t="s">
        <v>402</v>
      </c>
      <c r="W80" s="13"/>
      <c r="X80" s="13"/>
      <c r="Y80" s="13"/>
      <c r="Z80" s="123" t="s">
        <v>478</v>
      </c>
      <c r="AA80" s="13"/>
      <c r="AB80" s="5" t="s">
        <v>152</v>
      </c>
      <c r="AC80" s="5" t="s">
        <v>106</v>
      </c>
      <c r="AD80" s="11">
        <v>3690</v>
      </c>
      <c r="AE80" s="11" t="s">
        <v>114</v>
      </c>
      <c r="AF80" s="11">
        <v>3690</v>
      </c>
      <c r="AG80" s="5" t="s">
        <v>153</v>
      </c>
      <c r="AH80" s="9"/>
      <c r="AI80" s="9"/>
      <c r="AJ80" s="9"/>
      <c r="AK80" s="9"/>
      <c r="AL80" s="14">
        <v>43161</v>
      </c>
      <c r="AM80" s="15" t="s">
        <v>154</v>
      </c>
      <c r="AN80" s="6">
        <v>2018</v>
      </c>
      <c r="AO80" s="14">
        <v>43161</v>
      </c>
      <c r="AP80" s="8" t="s">
        <v>473</v>
      </c>
    </row>
    <row r="81" spans="1:42" s="19" customFormat="1" ht="405" x14ac:dyDescent="0.25">
      <c r="A81" s="4" t="s">
        <v>146</v>
      </c>
      <c r="B81" s="4" t="s">
        <v>104</v>
      </c>
      <c r="C81" s="20">
        <v>2018</v>
      </c>
      <c r="D81" s="6" t="s">
        <v>147</v>
      </c>
      <c r="E81" s="20">
        <v>3687</v>
      </c>
      <c r="F81" s="8" t="s">
        <v>148</v>
      </c>
      <c r="G81" s="123" t="s">
        <v>478</v>
      </c>
      <c r="H81" s="53" t="s">
        <v>461</v>
      </c>
      <c r="I81" s="20">
        <v>3687</v>
      </c>
      <c r="J81" s="20">
        <v>3687</v>
      </c>
      <c r="K81" s="42" t="s">
        <v>342</v>
      </c>
      <c r="L81" s="20" t="s">
        <v>149</v>
      </c>
      <c r="M81" s="20">
        <v>2966</v>
      </c>
      <c r="N81" s="64">
        <v>43146</v>
      </c>
      <c r="O81" s="70">
        <v>11900.6</v>
      </c>
      <c r="P81" s="70">
        <v>13804.7</v>
      </c>
      <c r="S81" s="20" t="s">
        <v>150</v>
      </c>
      <c r="U81" s="42" t="s">
        <v>151</v>
      </c>
      <c r="V81" s="53" t="s">
        <v>461</v>
      </c>
      <c r="Z81" s="123" t="s">
        <v>478</v>
      </c>
      <c r="AB81" s="5" t="s">
        <v>152</v>
      </c>
      <c r="AC81" s="5" t="s">
        <v>106</v>
      </c>
      <c r="AD81" s="20">
        <v>3687</v>
      </c>
      <c r="AE81" s="42" t="s">
        <v>114</v>
      </c>
      <c r="AF81" s="20">
        <v>3687</v>
      </c>
      <c r="AG81" s="5" t="s">
        <v>153</v>
      </c>
      <c r="AL81" s="14">
        <v>43161</v>
      </c>
      <c r="AM81" s="15" t="s">
        <v>154</v>
      </c>
      <c r="AN81" s="6">
        <v>2018</v>
      </c>
      <c r="AO81" s="14">
        <v>43161</v>
      </c>
      <c r="AP81" s="8" t="s">
        <v>473</v>
      </c>
    </row>
    <row r="82" spans="1:42" s="19" customFormat="1" ht="120" x14ac:dyDescent="0.25">
      <c r="A82" s="4" t="s">
        <v>146</v>
      </c>
      <c r="B82" s="4" t="s">
        <v>104</v>
      </c>
      <c r="C82" s="5">
        <v>2018</v>
      </c>
      <c r="D82" s="6" t="s">
        <v>147</v>
      </c>
      <c r="E82" s="11">
        <v>3661</v>
      </c>
      <c r="F82" s="8" t="s">
        <v>148</v>
      </c>
      <c r="G82" s="123" t="s">
        <v>478</v>
      </c>
      <c r="H82" s="17" t="s">
        <v>398</v>
      </c>
      <c r="I82" s="11">
        <v>3661</v>
      </c>
      <c r="J82" s="11">
        <v>3661</v>
      </c>
      <c r="K82" s="12" t="s">
        <v>149</v>
      </c>
      <c r="L82" s="12" t="s">
        <v>149</v>
      </c>
      <c r="M82" s="13">
        <v>2967</v>
      </c>
      <c r="N82" s="63">
        <v>43146</v>
      </c>
      <c r="O82" s="71">
        <v>2590</v>
      </c>
      <c r="P82" s="72">
        <v>3004.4</v>
      </c>
      <c r="Q82" s="13"/>
      <c r="R82" s="13"/>
      <c r="S82" s="13" t="s">
        <v>347</v>
      </c>
      <c r="T82" s="9"/>
      <c r="U82" s="11" t="s">
        <v>151</v>
      </c>
      <c r="V82" s="17" t="s">
        <v>398</v>
      </c>
      <c r="W82" s="13"/>
      <c r="X82" s="13"/>
      <c r="Y82" s="13"/>
      <c r="Z82" s="123" t="s">
        <v>478</v>
      </c>
      <c r="AA82" s="13"/>
      <c r="AB82" s="5" t="s">
        <v>152</v>
      </c>
      <c r="AC82" s="5" t="s">
        <v>106</v>
      </c>
      <c r="AD82" s="11">
        <v>3661</v>
      </c>
      <c r="AE82" s="11" t="s">
        <v>114</v>
      </c>
      <c r="AF82" s="11">
        <v>3661</v>
      </c>
      <c r="AG82" s="5" t="s">
        <v>153</v>
      </c>
      <c r="AH82" s="9"/>
      <c r="AI82" s="9"/>
      <c r="AJ82" s="9"/>
      <c r="AK82" s="9"/>
      <c r="AL82" s="14">
        <v>43161</v>
      </c>
      <c r="AM82" s="15" t="s">
        <v>154</v>
      </c>
      <c r="AN82" s="6">
        <v>2018</v>
      </c>
      <c r="AO82" s="14">
        <v>43161</v>
      </c>
      <c r="AP82" s="8" t="s">
        <v>473</v>
      </c>
    </row>
    <row r="83" spans="1:42" s="19" customFormat="1" ht="120" x14ac:dyDescent="0.25">
      <c r="A83" s="4" t="s">
        <v>146</v>
      </c>
      <c r="B83" s="4" t="s">
        <v>104</v>
      </c>
      <c r="C83" s="5">
        <v>2018</v>
      </c>
      <c r="D83" s="6" t="s">
        <v>147</v>
      </c>
      <c r="E83" s="11">
        <v>3666</v>
      </c>
      <c r="F83" s="8" t="s">
        <v>148</v>
      </c>
      <c r="G83" s="123" t="s">
        <v>478</v>
      </c>
      <c r="H83" s="17" t="s">
        <v>399</v>
      </c>
      <c r="I83" s="11">
        <v>3666</v>
      </c>
      <c r="J83" s="11">
        <v>3666</v>
      </c>
      <c r="K83" s="12" t="s">
        <v>149</v>
      </c>
      <c r="L83" s="12" t="s">
        <v>149</v>
      </c>
      <c r="M83" s="13">
        <v>2968</v>
      </c>
      <c r="N83" s="63">
        <v>43146</v>
      </c>
      <c r="O83" s="71">
        <v>2850</v>
      </c>
      <c r="P83" s="72">
        <v>3306</v>
      </c>
      <c r="Q83" s="13"/>
      <c r="R83" s="13"/>
      <c r="S83" s="13" t="s">
        <v>347</v>
      </c>
      <c r="T83" s="9"/>
      <c r="U83" s="11" t="s">
        <v>151</v>
      </c>
      <c r="V83" s="17" t="s">
        <v>399</v>
      </c>
      <c r="W83" s="13"/>
      <c r="X83" s="13"/>
      <c r="Y83" s="13"/>
      <c r="Z83" s="123" t="s">
        <v>478</v>
      </c>
      <c r="AA83" s="13"/>
      <c r="AB83" s="5" t="s">
        <v>152</v>
      </c>
      <c r="AC83" s="5" t="s">
        <v>106</v>
      </c>
      <c r="AD83" s="11">
        <v>3666</v>
      </c>
      <c r="AE83" s="11" t="s">
        <v>114</v>
      </c>
      <c r="AF83" s="11">
        <v>3666</v>
      </c>
      <c r="AG83" s="5" t="s">
        <v>153</v>
      </c>
      <c r="AH83" s="9"/>
      <c r="AI83" s="9"/>
      <c r="AJ83" s="9"/>
      <c r="AK83" s="9"/>
      <c r="AL83" s="14">
        <v>43161</v>
      </c>
      <c r="AM83" s="15" t="s">
        <v>154</v>
      </c>
      <c r="AN83" s="6">
        <v>2018</v>
      </c>
      <c r="AO83" s="14">
        <v>43161</v>
      </c>
      <c r="AP83" s="8" t="s">
        <v>473</v>
      </c>
    </row>
    <row r="84" spans="1:42" s="19" customFormat="1" ht="120" x14ac:dyDescent="0.25">
      <c r="A84" s="4" t="s">
        <v>146</v>
      </c>
      <c r="B84" s="4" t="s">
        <v>105</v>
      </c>
      <c r="C84" s="5">
        <v>2018</v>
      </c>
      <c r="D84" s="6" t="s">
        <v>147</v>
      </c>
      <c r="E84" s="11">
        <v>3692</v>
      </c>
      <c r="F84" s="8" t="s">
        <v>148</v>
      </c>
      <c r="G84" s="123" t="s">
        <v>478</v>
      </c>
      <c r="H84" s="17" t="s">
        <v>403</v>
      </c>
      <c r="I84" s="11">
        <v>3692</v>
      </c>
      <c r="J84" s="11">
        <v>3692</v>
      </c>
      <c r="K84" s="12" t="s">
        <v>174</v>
      </c>
      <c r="L84" s="12" t="s">
        <v>149</v>
      </c>
      <c r="M84" s="13">
        <v>2969</v>
      </c>
      <c r="N84" s="63">
        <v>43146</v>
      </c>
      <c r="O84" s="71">
        <v>10000</v>
      </c>
      <c r="P84" s="72">
        <v>11600</v>
      </c>
      <c r="Q84" s="13"/>
      <c r="R84" s="13"/>
      <c r="S84" s="13" t="s">
        <v>347</v>
      </c>
      <c r="T84" s="9"/>
      <c r="U84" s="11" t="s">
        <v>151</v>
      </c>
      <c r="V84" s="17" t="s">
        <v>403</v>
      </c>
      <c r="W84" s="13"/>
      <c r="X84" s="13"/>
      <c r="Y84" s="13"/>
      <c r="Z84" s="123" t="s">
        <v>478</v>
      </c>
      <c r="AA84" s="13"/>
      <c r="AB84" s="5" t="s">
        <v>152</v>
      </c>
      <c r="AC84" s="5" t="s">
        <v>106</v>
      </c>
      <c r="AD84" s="11">
        <v>3692</v>
      </c>
      <c r="AE84" s="11" t="s">
        <v>114</v>
      </c>
      <c r="AF84" s="11">
        <v>3692</v>
      </c>
      <c r="AG84" s="5" t="s">
        <v>153</v>
      </c>
      <c r="AH84" s="9"/>
      <c r="AI84" s="9"/>
      <c r="AJ84" s="9"/>
      <c r="AK84" s="9"/>
      <c r="AL84" s="14">
        <v>43161</v>
      </c>
      <c r="AM84" s="15" t="s">
        <v>154</v>
      </c>
      <c r="AN84" s="6">
        <v>2018</v>
      </c>
      <c r="AO84" s="14">
        <v>43161</v>
      </c>
      <c r="AP84" s="8" t="s">
        <v>473</v>
      </c>
    </row>
    <row r="85" spans="1:42" s="19" customFormat="1" ht="120" x14ac:dyDescent="0.25">
      <c r="A85" s="4" t="s">
        <v>146</v>
      </c>
      <c r="B85" s="4" t="s">
        <v>105</v>
      </c>
      <c r="C85" s="5">
        <v>2018</v>
      </c>
      <c r="D85" s="6" t="s">
        <v>147</v>
      </c>
      <c r="E85" s="11">
        <v>3695</v>
      </c>
      <c r="F85" s="8" t="s">
        <v>148</v>
      </c>
      <c r="G85" s="123" t="s">
        <v>478</v>
      </c>
      <c r="H85" s="17" t="s">
        <v>404</v>
      </c>
      <c r="I85" s="11">
        <v>3695</v>
      </c>
      <c r="J85" s="11">
        <v>3695</v>
      </c>
      <c r="K85" s="12" t="s">
        <v>149</v>
      </c>
      <c r="L85" s="12" t="s">
        <v>149</v>
      </c>
      <c r="M85" s="13">
        <v>2970</v>
      </c>
      <c r="N85" s="63">
        <v>43146</v>
      </c>
      <c r="O85" s="71">
        <v>5358.62</v>
      </c>
      <c r="P85" s="72">
        <v>6216</v>
      </c>
      <c r="Q85" s="13"/>
      <c r="R85" s="13"/>
      <c r="S85" s="13" t="s">
        <v>347</v>
      </c>
      <c r="T85" s="9"/>
      <c r="U85" s="11" t="s">
        <v>151</v>
      </c>
      <c r="V85" s="17" t="s">
        <v>404</v>
      </c>
      <c r="W85" s="13"/>
      <c r="X85" s="13"/>
      <c r="Y85" s="13"/>
      <c r="Z85" s="123" t="s">
        <v>478</v>
      </c>
      <c r="AA85" s="13"/>
      <c r="AB85" s="5" t="s">
        <v>152</v>
      </c>
      <c r="AC85" s="5" t="s">
        <v>106</v>
      </c>
      <c r="AD85" s="11">
        <v>3695</v>
      </c>
      <c r="AE85" s="11" t="s">
        <v>114</v>
      </c>
      <c r="AF85" s="11">
        <v>3695</v>
      </c>
      <c r="AG85" s="5" t="s">
        <v>153</v>
      </c>
      <c r="AH85" s="9"/>
      <c r="AI85" s="9"/>
      <c r="AJ85" s="9"/>
      <c r="AK85" s="9"/>
      <c r="AL85" s="14">
        <v>43161</v>
      </c>
      <c r="AM85" s="15" t="s">
        <v>154</v>
      </c>
      <c r="AN85" s="6">
        <v>2018</v>
      </c>
      <c r="AO85" s="14">
        <v>43161</v>
      </c>
      <c r="AP85" s="8" t="s">
        <v>473</v>
      </c>
    </row>
    <row r="86" spans="1:42" s="19" customFormat="1" ht="120" x14ac:dyDescent="0.25">
      <c r="A86" s="4" t="s">
        <v>146</v>
      </c>
      <c r="B86" s="42" t="s">
        <v>104</v>
      </c>
      <c r="C86" s="5">
        <v>2018</v>
      </c>
      <c r="D86" s="6" t="s">
        <v>147</v>
      </c>
      <c r="E86" s="13">
        <v>3682</v>
      </c>
      <c r="F86" s="8" t="s">
        <v>148</v>
      </c>
      <c r="G86" s="123" t="s">
        <v>478</v>
      </c>
      <c r="H86" s="17" t="s">
        <v>179</v>
      </c>
      <c r="I86" s="13">
        <v>3682</v>
      </c>
      <c r="J86" s="13">
        <v>3682</v>
      </c>
      <c r="K86" s="12" t="s">
        <v>149</v>
      </c>
      <c r="L86" s="12" t="s">
        <v>149</v>
      </c>
      <c r="M86" s="20">
        <v>2971</v>
      </c>
      <c r="N86" s="64">
        <v>43147</v>
      </c>
      <c r="O86" s="69">
        <v>8385</v>
      </c>
      <c r="P86" s="69">
        <v>9726.6</v>
      </c>
      <c r="S86" s="5" t="s">
        <v>150</v>
      </c>
      <c r="T86" s="9"/>
      <c r="U86" s="4" t="s">
        <v>151</v>
      </c>
      <c r="V86" s="17" t="s">
        <v>179</v>
      </c>
      <c r="Z86" s="123" t="s">
        <v>478</v>
      </c>
      <c r="AB86" s="5" t="s">
        <v>152</v>
      </c>
      <c r="AC86" s="5" t="s">
        <v>106</v>
      </c>
      <c r="AD86" s="13">
        <v>3682</v>
      </c>
      <c r="AE86" s="5" t="s">
        <v>114</v>
      </c>
      <c r="AF86" s="13">
        <v>3682</v>
      </c>
      <c r="AG86" s="13" t="s">
        <v>153</v>
      </c>
      <c r="AL86" s="14">
        <v>43161</v>
      </c>
      <c r="AM86" s="15" t="s">
        <v>154</v>
      </c>
      <c r="AN86" s="6">
        <v>2018</v>
      </c>
      <c r="AO86" s="14">
        <v>43161</v>
      </c>
      <c r="AP86" s="8" t="s">
        <v>473</v>
      </c>
    </row>
    <row r="87" spans="1:42" s="19" customFormat="1" ht="120" x14ac:dyDescent="0.25">
      <c r="A87" s="4" t="s">
        <v>146</v>
      </c>
      <c r="B87" s="42" t="s">
        <v>104</v>
      </c>
      <c r="C87" s="5">
        <v>2018</v>
      </c>
      <c r="D87" s="6" t="s">
        <v>147</v>
      </c>
      <c r="E87" s="50">
        <v>3697</v>
      </c>
      <c r="F87" s="8" t="s">
        <v>148</v>
      </c>
      <c r="G87" s="123" t="s">
        <v>478</v>
      </c>
      <c r="H87" s="51" t="s">
        <v>288</v>
      </c>
      <c r="I87" s="50">
        <v>3697</v>
      </c>
      <c r="J87" s="50">
        <v>3697</v>
      </c>
      <c r="K87" s="11" t="s">
        <v>282</v>
      </c>
      <c r="L87" s="12" t="s">
        <v>149</v>
      </c>
      <c r="M87" s="12">
        <v>2972</v>
      </c>
      <c r="N87" s="66">
        <v>43147</v>
      </c>
      <c r="O87" s="69">
        <v>20594.88</v>
      </c>
      <c r="P87" s="69">
        <v>23890.06</v>
      </c>
      <c r="S87" s="5" t="s">
        <v>150</v>
      </c>
      <c r="T87" s="22"/>
      <c r="U87" s="4" t="s">
        <v>151</v>
      </c>
      <c r="V87" s="51" t="s">
        <v>288</v>
      </c>
      <c r="Z87" s="123" t="s">
        <v>478</v>
      </c>
      <c r="AB87" s="5" t="s">
        <v>152</v>
      </c>
      <c r="AC87" s="5" t="s">
        <v>106</v>
      </c>
      <c r="AD87" s="50">
        <v>3697</v>
      </c>
      <c r="AE87" s="42" t="s">
        <v>114</v>
      </c>
      <c r="AF87" s="50">
        <v>3697</v>
      </c>
      <c r="AG87" s="5" t="s">
        <v>153</v>
      </c>
      <c r="AL87" s="14">
        <v>43161</v>
      </c>
      <c r="AM87" s="15" t="s">
        <v>154</v>
      </c>
      <c r="AN87" s="6">
        <v>2018</v>
      </c>
      <c r="AO87" s="14">
        <v>43161</v>
      </c>
      <c r="AP87" s="8" t="s">
        <v>473</v>
      </c>
    </row>
    <row r="88" spans="1:42" s="19" customFormat="1" ht="120" x14ac:dyDescent="0.25">
      <c r="A88" s="4" t="s">
        <v>146</v>
      </c>
      <c r="B88" s="42" t="s">
        <v>105</v>
      </c>
      <c r="C88" s="5">
        <v>2018</v>
      </c>
      <c r="D88" s="6" t="s">
        <v>147</v>
      </c>
      <c r="E88" s="50">
        <v>3680</v>
      </c>
      <c r="F88" s="8" t="s">
        <v>148</v>
      </c>
      <c r="G88" s="123" t="s">
        <v>478</v>
      </c>
      <c r="H88" s="51" t="s">
        <v>286</v>
      </c>
      <c r="I88" s="50">
        <v>3680</v>
      </c>
      <c r="J88" s="50">
        <v>3680</v>
      </c>
      <c r="K88" s="12" t="s">
        <v>174</v>
      </c>
      <c r="L88" s="12" t="s">
        <v>149</v>
      </c>
      <c r="M88" s="12">
        <v>2973</v>
      </c>
      <c r="N88" s="66">
        <v>43147</v>
      </c>
      <c r="O88" s="69">
        <v>4500</v>
      </c>
      <c r="P88" s="69">
        <v>5220</v>
      </c>
      <c r="S88" s="5" t="s">
        <v>150</v>
      </c>
      <c r="T88" s="22"/>
      <c r="U88" s="4" t="s">
        <v>151</v>
      </c>
      <c r="V88" s="51" t="s">
        <v>286</v>
      </c>
      <c r="Z88" s="123" t="s">
        <v>478</v>
      </c>
      <c r="AB88" s="5" t="s">
        <v>152</v>
      </c>
      <c r="AC88" s="5" t="s">
        <v>106</v>
      </c>
      <c r="AD88" s="50">
        <v>3680</v>
      </c>
      <c r="AE88" s="42" t="s">
        <v>114</v>
      </c>
      <c r="AF88" s="50">
        <v>3680</v>
      </c>
      <c r="AG88" s="5" t="s">
        <v>153</v>
      </c>
      <c r="AL88" s="14">
        <v>43161</v>
      </c>
      <c r="AM88" s="15" t="s">
        <v>154</v>
      </c>
      <c r="AN88" s="6">
        <v>2018</v>
      </c>
      <c r="AO88" s="14">
        <v>43161</v>
      </c>
      <c r="AP88" s="8" t="s">
        <v>473</v>
      </c>
    </row>
    <row r="89" spans="1:42" s="19" customFormat="1" ht="120" x14ac:dyDescent="0.25">
      <c r="A89" s="4" t="s">
        <v>146</v>
      </c>
      <c r="B89" s="4" t="s">
        <v>105</v>
      </c>
      <c r="C89" s="5">
        <v>2018</v>
      </c>
      <c r="D89" s="6" t="s">
        <v>147</v>
      </c>
      <c r="E89" s="11">
        <v>3693</v>
      </c>
      <c r="F89" s="8" t="s">
        <v>148</v>
      </c>
      <c r="G89" s="123" t="s">
        <v>478</v>
      </c>
      <c r="H89" s="17" t="s">
        <v>403</v>
      </c>
      <c r="I89" s="11">
        <v>3693</v>
      </c>
      <c r="J89" s="11">
        <v>3693</v>
      </c>
      <c r="K89" s="12" t="s">
        <v>174</v>
      </c>
      <c r="L89" s="12" t="s">
        <v>149</v>
      </c>
      <c r="M89" s="13">
        <v>2974</v>
      </c>
      <c r="N89" s="63">
        <v>43147</v>
      </c>
      <c r="O89" s="71">
        <v>10000</v>
      </c>
      <c r="P89" s="72">
        <v>11600</v>
      </c>
      <c r="Q89" s="13"/>
      <c r="R89" s="13"/>
      <c r="S89" s="13" t="s">
        <v>347</v>
      </c>
      <c r="T89" s="9"/>
      <c r="U89" s="11" t="s">
        <v>151</v>
      </c>
      <c r="V89" s="17" t="s">
        <v>403</v>
      </c>
      <c r="W89" s="13"/>
      <c r="X89" s="13"/>
      <c r="Y89" s="13"/>
      <c r="Z89" s="123" t="s">
        <v>478</v>
      </c>
      <c r="AA89" s="13"/>
      <c r="AB89" s="5" t="s">
        <v>152</v>
      </c>
      <c r="AC89" s="5" t="s">
        <v>106</v>
      </c>
      <c r="AD89" s="11">
        <v>3693</v>
      </c>
      <c r="AE89" s="11" t="s">
        <v>114</v>
      </c>
      <c r="AF89" s="11">
        <v>3693</v>
      </c>
      <c r="AG89" s="5" t="s">
        <v>153</v>
      </c>
      <c r="AH89" s="9"/>
      <c r="AI89" s="9"/>
      <c r="AJ89" s="9"/>
      <c r="AK89" s="9"/>
      <c r="AL89" s="14">
        <v>43161</v>
      </c>
      <c r="AM89" s="15" t="s">
        <v>154</v>
      </c>
      <c r="AN89" s="6">
        <v>2018</v>
      </c>
      <c r="AO89" s="14">
        <v>43161</v>
      </c>
      <c r="AP89" s="8" t="s">
        <v>473</v>
      </c>
    </row>
    <row r="90" spans="1:42" s="19" customFormat="1" ht="180" x14ac:dyDescent="0.25">
      <c r="A90" s="4" t="s">
        <v>146</v>
      </c>
      <c r="B90" s="42" t="s">
        <v>104</v>
      </c>
      <c r="C90" s="42">
        <v>2018</v>
      </c>
      <c r="D90" s="6" t="s">
        <v>147</v>
      </c>
      <c r="E90" s="42">
        <v>3642</v>
      </c>
      <c r="F90" s="8" t="s">
        <v>148</v>
      </c>
      <c r="G90" s="123" t="s">
        <v>478</v>
      </c>
      <c r="H90" s="47" t="s">
        <v>233</v>
      </c>
      <c r="I90" s="42">
        <v>3642</v>
      </c>
      <c r="J90" s="42">
        <v>3642</v>
      </c>
      <c r="K90" s="119" t="s">
        <v>234</v>
      </c>
      <c r="L90" s="12" t="s">
        <v>149</v>
      </c>
      <c r="M90" s="42">
        <v>2975</v>
      </c>
      <c r="N90" s="65">
        <v>43147</v>
      </c>
      <c r="O90" s="69">
        <v>3896.58</v>
      </c>
      <c r="P90" s="69">
        <v>4520.03</v>
      </c>
      <c r="Q90" s="42"/>
      <c r="R90" s="42"/>
      <c r="S90" s="5" t="s">
        <v>150</v>
      </c>
      <c r="T90" s="22"/>
      <c r="U90" s="4" t="s">
        <v>151</v>
      </c>
      <c r="V90" s="47" t="s">
        <v>233</v>
      </c>
      <c r="W90" s="42"/>
      <c r="X90" s="42"/>
      <c r="Y90" s="42"/>
      <c r="Z90" s="123" t="s">
        <v>478</v>
      </c>
      <c r="AA90" s="42"/>
      <c r="AB90" s="5" t="s">
        <v>152</v>
      </c>
      <c r="AC90" s="5" t="s">
        <v>106</v>
      </c>
      <c r="AD90" s="42">
        <v>3642</v>
      </c>
      <c r="AE90" s="42" t="s">
        <v>114</v>
      </c>
      <c r="AF90" s="42">
        <v>3642</v>
      </c>
      <c r="AG90" s="13" t="s">
        <v>153</v>
      </c>
      <c r="AH90" s="22"/>
      <c r="AI90" s="22"/>
      <c r="AJ90" s="22"/>
      <c r="AK90" s="22"/>
      <c r="AL90" s="14">
        <v>43161</v>
      </c>
      <c r="AM90" s="15" t="s">
        <v>154</v>
      </c>
      <c r="AN90" s="6">
        <v>2018</v>
      </c>
      <c r="AO90" s="14">
        <v>43161</v>
      </c>
      <c r="AP90" s="8" t="s">
        <v>473</v>
      </c>
    </row>
    <row r="91" spans="1:42" s="19" customFormat="1" ht="120" x14ac:dyDescent="0.25">
      <c r="A91" s="4" t="s">
        <v>146</v>
      </c>
      <c r="B91" s="42" t="s">
        <v>105</v>
      </c>
      <c r="C91" s="5">
        <v>2018</v>
      </c>
      <c r="D91" s="6" t="s">
        <v>147</v>
      </c>
      <c r="E91" s="13">
        <v>3689</v>
      </c>
      <c r="F91" s="8" t="s">
        <v>148</v>
      </c>
      <c r="G91" s="123" t="s">
        <v>478</v>
      </c>
      <c r="H91" s="17" t="s">
        <v>181</v>
      </c>
      <c r="I91" s="13">
        <v>3689</v>
      </c>
      <c r="J91" s="13">
        <v>3689</v>
      </c>
      <c r="K91" s="11" t="s">
        <v>174</v>
      </c>
      <c r="L91" s="11" t="s">
        <v>175</v>
      </c>
      <c r="M91" s="20">
        <v>2976</v>
      </c>
      <c r="N91" s="64">
        <v>43147</v>
      </c>
      <c r="O91" s="69">
        <v>8456</v>
      </c>
      <c r="P91" s="69">
        <v>9808.9599999999991</v>
      </c>
      <c r="S91" s="5" t="s">
        <v>150</v>
      </c>
      <c r="U91" s="4" t="s">
        <v>151</v>
      </c>
      <c r="V91" s="17" t="s">
        <v>181</v>
      </c>
      <c r="Z91" s="123" t="s">
        <v>478</v>
      </c>
      <c r="AB91" s="5" t="s">
        <v>152</v>
      </c>
      <c r="AC91" s="5" t="s">
        <v>106</v>
      </c>
      <c r="AD91" s="13">
        <v>3689</v>
      </c>
      <c r="AE91" s="5" t="s">
        <v>114</v>
      </c>
      <c r="AF91" s="13">
        <v>3689</v>
      </c>
      <c r="AG91" s="13" t="s">
        <v>153</v>
      </c>
      <c r="AL91" s="14">
        <v>43161</v>
      </c>
      <c r="AM91" s="15" t="s">
        <v>154</v>
      </c>
      <c r="AN91" s="6">
        <v>2018</v>
      </c>
      <c r="AO91" s="14">
        <v>43161</v>
      </c>
      <c r="AP91" s="8" t="s">
        <v>473</v>
      </c>
    </row>
    <row r="92" spans="1:42" s="19" customFormat="1" ht="120" x14ac:dyDescent="0.25">
      <c r="A92" s="4" t="s">
        <v>146</v>
      </c>
      <c r="B92" s="42" t="s">
        <v>105</v>
      </c>
      <c r="C92" s="42">
        <v>2018</v>
      </c>
      <c r="D92" s="6" t="s">
        <v>147</v>
      </c>
      <c r="E92" s="42">
        <v>3698</v>
      </c>
      <c r="F92" s="8" t="s">
        <v>148</v>
      </c>
      <c r="G92" s="123" t="s">
        <v>478</v>
      </c>
      <c r="H92" s="47" t="s">
        <v>244</v>
      </c>
      <c r="I92" s="42">
        <v>3698</v>
      </c>
      <c r="J92" s="42">
        <v>3698</v>
      </c>
      <c r="K92" s="11" t="s">
        <v>282</v>
      </c>
      <c r="L92" s="12" t="s">
        <v>149</v>
      </c>
      <c r="M92" s="42">
        <v>2977</v>
      </c>
      <c r="N92" s="64">
        <v>43147</v>
      </c>
      <c r="O92" s="69">
        <v>21850</v>
      </c>
      <c r="P92" s="69">
        <v>25346</v>
      </c>
      <c r="S92" s="5" t="s">
        <v>150</v>
      </c>
      <c r="T92" s="22"/>
      <c r="U92" s="4" t="s">
        <v>151</v>
      </c>
      <c r="V92" s="47" t="s">
        <v>244</v>
      </c>
      <c r="Z92" s="123" t="s">
        <v>478</v>
      </c>
      <c r="AB92" s="5" t="s">
        <v>152</v>
      </c>
      <c r="AC92" s="5" t="s">
        <v>106</v>
      </c>
      <c r="AD92" s="42">
        <v>3698</v>
      </c>
      <c r="AE92" s="42" t="s">
        <v>114</v>
      </c>
      <c r="AF92" s="42">
        <v>3698</v>
      </c>
      <c r="AG92" s="13" t="s">
        <v>153</v>
      </c>
      <c r="AH92" s="22"/>
      <c r="AI92" s="22"/>
      <c r="AJ92" s="22"/>
      <c r="AK92" s="22"/>
      <c r="AL92" s="14">
        <v>43161</v>
      </c>
      <c r="AM92" s="15" t="s">
        <v>154</v>
      </c>
      <c r="AN92" s="6">
        <v>2018</v>
      </c>
      <c r="AO92" s="14">
        <v>43161</v>
      </c>
      <c r="AP92" s="8" t="s">
        <v>473</v>
      </c>
    </row>
    <row r="93" spans="1:42" s="19" customFormat="1" ht="120" x14ac:dyDescent="0.25">
      <c r="A93" s="4" t="s">
        <v>146</v>
      </c>
      <c r="B93" s="42" t="s">
        <v>105</v>
      </c>
      <c r="C93" s="42">
        <v>2018</v>
      </c>
      <c r="D93" s="6" t="s">
        <v>147</v>
      </c>
      <c r="E93" s="42">
        <v>3659</v>
      </c>
      <c r="F93" s="8" t="s">
        <v>148</v>
      </c>
      <c r="G93" s="123" t="s">
        <v>478</v>
      </c>
      <c r="H93" s="47" t="s">
        <v>236</v>
      </c>
      <c r="I93" s="42">
        <v>3659</v>
      </c>
      <c r="J93" s="42">
        <v>3659</v>
      </c>
      <c r="K93" s="42" t="s">
        <v>174</v>
      </c>
      <c r="L93" s="12" t="s">
        <v>149</v>
      </c>
      <c r="M93" s="42">
        <v>2978</v>
      </c>
      <c r="N93" s="64">
        <v>43147</v>
      </c>
      <c r="O93" s="69">
        <v>30687.93</v>
      </c>
      <c r="P93" s="69">
        <v>35598</v>
      </c>
      <c r="S93" s="5" t="s">
        <v>150</v>
      </c>
      <c r="T93" s="22"/>
      <c r="U93" s="4" t="s">
        <v>151</v>
      </c>
      <c r="V93" s="47" t="s">
        <v>236</v>
      </c>
      <c r="Z93" s="123" t="s">
        <v>478</v>
      </c>
      <c r="AB93" s="5" t="s">
        <v>152</v>
      </c>
      <c r="AC93" s="5" t="s">
        <v>106</v>
      </c>
      <c r="AD93" s="42">
        <v>3659</v>
      </c>
      <c r="AE93" s="42" t="s">
        <v>114</v>
      </c>
      <c r="AF93" s="42">
        <v>3659</v>
      </c>
      <c r="AG93" s="13" t="s">
        <v>153</v>
      </c>
      <c r="AH93" s="22"/>
      <c r="AI93" s="22"/>
      <c r="AJ93" s="22"/>
      <c r="AK93" s="22"/>
      <c r="AL93" s="14">
        <v>43161</v>
      </c>
      <c r="AM93" s="15" t="s">
        <v>154</v>
      </c>
      <c r="AN93" s="6">
        <v>2018</v>
      </c>
      <c r="AO93" s="14">
        <v>43161</v>
      </c>
      <c r="AP93" s="8" t="s">
        <v>473</v>
      </c>
    </row>
    <row r="94" spans="1:42" s="19" customFormat="1" ht="120" x14ac:dyDescent="0.25">
      <c r="A94" s="4" t="s">
        <v>146</v>
      </c>
      <c r="B94" s="42" t="s">
        <v>104</v>
      </c>
      <c r="C94" s="5">
        <v>2018</v>
      </c>
      <c r="D94" s="6" t="s">
        <v>147</v>
      </c>
      <c r="E94" s="50">
        <v>3703</v>
      </c>
      <c r="F94" s="8" t="s">
        <v>148</v>
      </c>
      <c r="G94" s="123" t="s">
        <v>478</v>
      </c>
      <c r="H94" s="51" t="s">
        <v>289</v>
      </c>
      <c r="I94" s="50">
        <v>3703</v>
      </c>
      <c r="J94" s="50">
        <v>3703</v>
      </c>
      <c r="K94" s="12" t="s">
        <v>280</v>
      </c>
      <c r="L94" s="12" t="s">
        <v>149</v>
      </c>
      <c r="M94" s="12">
        <v>2979</v>
      </c>
      <c r="N94" s="66">
        <v>43147</v>
      </c>
      <c r="O94" s="69">
        <v>1565.08</v>
      </c>
      <c r="P94" s="69">
        <v>1815.49</v>
      </c>
      <c r="S94" s="5" t="s">
        <v>150</v>
      </c>
      <c r="T94" s="22"/>
      <c r="U94" s="4" t="s">
        <v>151</v>
      </c>
      <c r="V94" s="51" t="s">
        <v>289</v>
      </c>
      <c r="Z94" s="123" t="s">
        <v>478</v>
      </c>
      <c r="AB94" s="5" t="s">
        <v>152</v>
      </c>
      <c r="AC94" s="5" t="s">
        <v>106</v>
      </c>
      <c r="AD94" s="50">
        <v>3703</v>
      </c>
      <c r="AE94" s="42" t="s">
        <v>114</v>
      </c>
      <c r="AF94" s="50">
        <v>3703</v>
      </c>
      <c r="AG94" s="5" t="s">
        <v>153</v>
      </c>
      <c r="AL94" s="14">
        <v>43161</v>
      </c>
      <c r="AM94" s="15" t="s">
        <v>154</v>
      </c>
      <c r="AN94" s="6">
        <v>2018</v>
      </c>
      <c r="AO94" s="14">
        <v>43161</v>
      </c>
      <c r="AP94" s="8" t="s">
        <v>473</v>
      </c>
    </row>
    <row r="95" spans="1:42" s="19" customFormat="1" ht="120" x14ac:dyDescent="0.25">
      <c r="A95" s="4" t="s">
        <v>146</v>
      </c>
      <c r="B95" s="4" t="s">
        <v>104</v>
      </c>
      <c r="C95" s="5">
        <v>2018</v>
      </c>
      <c r="D95" s="6" t="s">
        <v>147</v>
      </c>
      <c r="E95" s="11">
        <v>3671</v>
      </c>
      <c r="F95" s="8" t="s">
        <v>148</v>
      </c>
      <c r="G95" s="123" t="s">
        <v>478</v>
      </c>
      <c r="H95" s="17" t="s">
        <v>400</v>
      </c>
      <c r="I95" s="11">
        <v>3671</v>
      </c>
      <c r="J95" s="11">
        <v>3671</v>
      </c>
      <c r="K95" s="12" t="s">
        <v>174</v>
      </c>
      <c r="L95" s="12" t="s">
        <v>149</v>
      </c>
      <c r="M95" s="13">
        <v>2980</v>
      </c>
      <c r="N95" s="63">
        <v>43147</v>
      </c>
      <c r="O95" s="71">
        <v>4580</v>
      </c>
      <c r="P95" s="72">
        <v>5312.8</v>
      </c>
      <c r="Q95" s="13"/>
      <c r="R95" s="13"/>
      <c r="S95" s="13" t="s">
        <v>347</v>
      </c>
      <c r="T95" s="9"/>
      <c r="U95" s="11" t="s">
        <v>151</v>
      </c>
      <c r="V95" s="17" t="s">
        <v>400</v>
      </c>
      <c r="W95" s="13"/>
      <c r="X95" s="13"/>
      <c r="Y95" s="13"/>
      <c r="Z95" s="123" t="s">
        <v>478</v>
      </c>
      <c r="AA95" s="13"/>
      <c r="AB95" s="5" t="s">
        <v>152</v>
      </c>
      <c r="AC95" s="5" t="s">
        <v>106</v>
      </c>
      <c r="AD95" s="11">
        <v>3671</v>
      </c>
      <c r="AE95" s="11" t="s">
        <v>114</v>
      </c>
      <c r="AF95" s="11">
        <v>3671</v>
      </c>
      <c r="AG95" s="5" t="s">
        <v>153</v>
      </c>
      <c r="AH95" s="9"/>
      <c r="AI95" s="9"/>
      <c r="AJ95" s="9"/>
      <c r="AK95" s="9"/>
      <c r="AL95" s="14">
        <v>43161</v>
      </c>
      <c r="AM95" s="15" t="s">
        <v>154</v>
      </c>
      <c r="AN95" s="6">
        <v>2018</v>
      </c>
      <c r="AO95" s="14">
        <v>43161</v>
      </c>
      <c r="AP95" s="8" t="s">
        <v>473</v>
      </c>
    </row>
    <row r="96" spans="1:42" s="19" customFormat="1" ht="120" x14ac:dyDescent="0.25">
      <c r="A96" s="4" t="s">
        <v>146</v>
      </c>
      <c r="B96" s="42" t="s">
        <v>104</v>
      </c>
      <c r="C96" s="5">
        <v>2018</v>
      </c>
      <c r="D96" s="6" t="s">
        <v>147</v>
      </c>
      <c r="E96" s="50">
        <v>3681</v>
      </c>
      <c r="F96" s="8" t="s">
        <v>148</v>
      </c>
      <c r="G96" s="123" t="s">
        <v>478</v>
      </c>
      <c r="H96" s="51" t="s">
        <v>287</v>
      </c>
      <c r="I96" s="50">
        <v>3681</v>
      </c>
      <c r="J96" s="50">
        <v>3681</v>
      </c>
      <c r="K96" s="12" t="s">
        <v>174</v>
      </c>
      <c r="L96" s="12" t="s">
        <v>149</v>
      </c>
      <c r="M96" s="12">
        <v>2981</v>
      </c>
      <c r="N96" s="66">
        <v>43147</v>
      </c>
      <c r="O96" s="69">
        <v>10100</v>
      </c>
      <c r="P96" s="69">
        <v>11716</v>
      </c>
      <c r="S96" s="5" t="s">
        <v>150</v>
      </c>
      <c r="T96" s="22"/>
      <c r="U96" s="4" t="s">
        <v>151</v>
      </c>
      <c r="V96" s="51" t="s">
        <v>287</v>
      </c>
      <c r="Z96" s="123" t="s">
        <v>478</v>
      </c>
      <c r="AB96" s="5" t="s">
        <v>152</v>
      </c>
      <c r="AC96" s="5" t="s">
        <v>106</v>
      </c>
      <c r="AD96" s="50">
        <v>3681</v>
      </c>
      <c r="AE96" s="42" t="s">
        <v>114</v>
      </c>
      <c r="AF96" s="50">
        <v>3681</v>
      </c>
      <c r="AG96" s="5" t="s">
        <v>153</v>
      </c>
      <c r="AL96" s="14">
        <v>43161</v>
      </c>
      <c r="AM96" s="15" t="s">
        <v>154</v>
      </c>
      <c r="AN96" s="6">
        <v>2018</v>
      </c>
      <c r="AO96" s="14">
        <v>43161</v>
      </c>
      <c r="AP96" s="8" t="s">
        <v>473</v>
      </c>
    </row>
    <row r="97" spans="1:42" s="19" customFormat="1" ht="120" x14ac:dyDescent="0.25">
      <c r="A97" s="4" t="s">
        <v>146</v>
      </c>
      <c r="B97" s="4" t="s">
        <v>104</v>
      </c>
      <c r="C97" s="20">
        <v>2018</v>
      </c>
      <c r="D97" s="6" t="s">
        <v>147</v>
      </c>
      <c r="E97" s="20">
        <v>3705</v>
      </c>
      <c r="F97" s="8" t="s">
        <v>148</v>
      </c>
      <c r="G97" s="123" t="s">
        <v>478</v>
      </c>
      <c r="H97" s="54" t="s">
        <v>345</v>
      </c>
      <c r="I97" s="20">
        <v>3705</v>
      </c>
      <c r="J97" s="20">
        <v>3705</v>
      </c>
      <c r="K97" s="12" t="s">
        <v>280</v>
      </c>
      <c r="L97" s="20" t="s">
        <v>149</v>
      </c>
      <c r="M97" s="20">
        <v>2982</v>
      </c>
      <c r="N97" s="64">
        <v>43147</v>
      </c>
      <c r="O97" s="70">
        <v>1525</v>
      </c>
      <c r="P97" s="70">
        <v>1769</v>
      </c>
      <c r="S97" s="20" t="s">
        <v>150</v>
      </c>
      <c r="U97" s="42" t="s">
        <v>151</v>
      </c>
      <c r="V97" s="47" t="s">
        <v>345</v>
      </c>
      <c r="Z97" s="123" t="s">
        <v>478</v>
      </c>
      <c r="AB97" s="5" t="s">
        <v>152</v>
      </c>
      <c r="AC97" s="5" t="s">
        <v>106</v>
      </c>
      <c r="AD97" s="20">
        <v>3705</v>
      </c>
      <c r="AE97" s="42" t="s">
        <v>114</v>
      </c>
      <c r="AF97" s="20">
        <v>3705</v>
      </c>
      <c r="AG97" s="5" t="s">
        <v>153</v>
      </c>
      <c r="AL97" s="14">
        <v>43161</v>
      </c>
      <c r="AM97" s="15" t="s">
        <v>154</v>
      </c>
      <c r="AN97" s="6">
        <v>2018</v>
      </c>
      <c r="AO97" s="14">
        <v>43161</v>
      </c>
      <c r="AP97" s="8" t="s">
        <v>473</v>
      </c>
    </row>
    <row r="98" spans="1:42" s="19" customFormat="1" ht="120" x14ac:dyDescent="0.25">
      <c r="A98" s="4" t="s">
        <v>146</v>
      </c>
      <c r="B98" s="42" t="s">
        <v>105</v>
      </c>
      <c r="C98" s="5">
        <v>2018</v>
      </c>
      <c r="D98" s="6" t="s">
        <v>147</v>
      </c>
      <c r="E98" s="13">
        <v>3699</v>
      </c>
      <c r="F98" s="8" t="s">
        <v>148</v>
      </c>
      <c r="G98" s="123" t="s">
        <v>478</v>
      </c>
      <c r="H98" s="17" t="s">
        <v>183</v>
      </c>
      <c r="I98" s="13">
        <v>3699</v>
      </c>
      <c r="J98" s="13">
        <v>3699</v>
      </c>
      <c r="K98" s="11" t="s">
        <v>174</v>
      </c>
      <c r="L98" s="11" t="s">
        <v>175</v>
      </c>
      <c r="M98" s="20">
        <v>2983</v>
      </c>
      <c r="N98" s="64">
        <v>43147</v>
      </c>
      <c r="O98" s="69">
        <v>36000</v>
      </c>
      <c r="P98" s="69">
        <v>41760</v>
      </c>
      <c r="S98" s="5" t="s">
        <v>150</v>
      </c>
      <c r="U98" s="4" t="s">
        <v>151</v>
      </c>
      <c r="V98" s="17" t="s">
        <v>183</v>
      </c>
      <c r="Z98" s="123" t="s">
        <v>478</v>
      </c>
      <c r="AB98" s="5" t="s">
        <v>152</v>
      </c>
      <c r="AC98" s="5" t="s">
        <v>106</v>
      </c>
      <c r="AD98" s="13">
        <v>3699</v>
      </c>
      <c r="AE98" s="5" t="s">
        <v>114</v>
      </c>
      <c r="AF98" s="13">
        <v>3699</v>
      </c>
      <c r="AG98" s="13" t="s">
        <v>153</v>
      </c>
      <c r="AL98" s="14">
        <v>43161</v>
      </c>
      <c r="AM98" s="15" t="s">
        <v>154</v>
      </c>
      <c r="AN98" s="6">
        <v>2018</v>
      </c>
      <c r="AO98" s="14">
        <v>43161</v>
      </c>
      <c r="AP98" s="8" t="s">
        <v>473</v>
      </c>
    </row>
    <row r="99" spans="1:42" s="19" customFormat="1" ht="120" x14ac:dyDescent="0.25">
      <c r="A99" s="4" t="s">
        <v>228</v>
      </c>
      <c r="B99" s="4" t="s">
        <v>104</v>
      </c>
      <c r="C99" s="5">
        <v>2018</v>
      </c>
      <c r="D99" s="6" t="s">
        <v>147</v>
      </c>
      <c r="E99" s="11">
        <v>3574</v>
      </c>
      <c r="F99" s="8" t="s">
        <v>229</v>
      </c>
      <c r="G99" s="123" t="s">
        <v>478</v>
      </c>
      <c r="H99" s="17" t="s">
        <v>414</v>
      </c>
      <c r="I99" s="11">
        <v>3574</v>
      </c>
      <c r="J99" s="11">
        <v>3574</v>
      </c>
      <c r="K99" s="12" t="s">
        <v>149</v>
      </c>
      <c r="L99" s="12" t="s">
        <v>149</v>
      </c>
      <c r="M99" s="11">
        <v>2984</v>
      </c>
      <c r="N99" s="63">
        <v>43147</v>
      </c>
      <c r="O99" s="71">
        <v>211907.97</v>
      </c>
      <c r="P99" s="71">
        <v>245813.25</v>
      </c>
      <c r="Q99" s="9"/>
      <c r="R99" s="9"/>
      <c r="S99" s="13" t="s">
        <v>347</v>
      </c>
      <c r="T99" s="9"/>
      <c r="U99" s="11" t="s">
        <v>151</v>
      </c>
      <c r="V99" s="17" t="s">
        <v>414</v>
      </c>
      <c r="W99" s="9"/>
      <c r="X99" s="9"/>
      <c r="Y99" s="9"/>
      <c r="Z99" s="123" t="s">
        <v>478</v>
      </c>
      <c r="AA99" s="9"/>
      <c r="AB99" s="5" t="s">
        <v>152</v>
      </c>
      <c r="AC99" s="5" t="s">
        <v>106</v>
      </c>
      <c r="AD99" s="11">
        <v>3574</v>
      </c>
      <c r="AE99" s="11" t="s">
        <v>114</v>
      </c>
      <c r="AF99" s="11">
        <v>3574</v>
      </c>
      <c r="AG99" s="5" t="s">
        <v>153</v>
      </c>
      <c r="AH99" s="9"/>
      <c r="AI99" s="9"/>
      <c r="AJ99" s="9"/>
      <c r="AK99" s="9"/>
      <c r="AL99" s="14">
        <v>43161</v>
      </c>
      <c r="AM99" s="15" t="s">
        <v>154</v>
      </c>
      <c r="AN99" s="6">
        <v>2018</v>
      </c>
      <c r="AO99" s="14">
        <v>43161</v>
      </c>
      <c r="AP99" s="8" t="s">
        <v>473</v>
      </c>
    </row>
    <row r="100" spans="1:42" s="19" customFormat="1" ht="120" x14ac:dyDescent="0.25">
      <c r="A100" s="4" t="s">
        <v>146</v>
      </c>
      <c r="B100" s="4" t="s">
        <v>104</v>
      </c>
      <c r="C100" s="5">
        <v>2018</v>
      </c>
      <c r="D100" s="6" t="s">
        <v>147</v>
      </c>
      <c r="E100" s="11">
        <v>3704</v>
      </c>
      <c r="F100" s="8" t="s">
        <v>148</v>
      </c>
      <c r="G100" s="123" t="s">
        <v>478</v>
      </c>
      <c r="H100" s="17" t="s">
        <v>415</v>
      </c>
      <c r="I100" s="11">
        <v>3704</v>
      </c>
      <c r="J100" s="11">
        <v>3704</v>
      </c>
      <c r="K100" s="12" t="s">
        <v>339</v>
      </c>
      <c r="L100" s="12" t="s">
        <v>149</v>
      </c>
      <c r="M100" s="11">
        <v>2985</v>
      </c>
      <c r="N100" s="63">
        <v>43147</v>
      </c>
      <c r="O100" s="71">
        <v>1710</v>
      </c>
      <c r="P100" s="71">
        <v>1983.6</v>
      </c>
      <c r="Q100" s="9"/>
      <c r="R100" s="9"/>
      <c r="S100" s="13" t="s">
        <v>347</v>
      </c>
      <c r="T100" s="9"/>
      <c r="U100" s="11" t="s">
        <v>151</v>
      </c>
      <c r="V100" s="17" t="s">
        <v>415</v>
      </c>
      <c r="W100" s="9"/>
      <c r="X100" s="9"/>
      <c r="Y100" s="9"/>
      <c r="Z100" s="123" t="s">
        <v>478</v>
      </c>
      <c r="AA100" s="9"/>
      <c r="AB100" s="5" t="s">
        <v>152</v>
      </c>
      <c r="AC100" s="5" t="s">
        <v>106</v>
      </c>
      <c r="AD100" s="11">
        <v>3704</v>
      </c>
      <c r="AE100" s="11" t="s">
        <v>114</v>
      </c>
      <c r="AF100" s="11">
        <v>3704</v>
      </c>
      <c r="AG100" s="5" t="s">
        <v>153</v>
      </c>
      <c r="AH100" s="9"/>
      <c r="AI100" s="9"/>
      <c r="AJ100" s="9"/>
      <c r="AK100" s="9"/>
      <c r="AL100" s="14">
        <v>43161</v>
      </c>
      <c r="AM100" s="15" t="s">
        <v>154</v>
      </c>
      <c r="AN100" s="6">
        <v>2018</v>
      </c>
      <c r="AO100" s="14">
        <v>43161</v>
      </c>
      <c r="AP100" s="8" t="s">
        <v>473</v>
      </c>
    </row>
    <row r="101" spans="1:42" s="19" customFormat="1" ht="120" x14ac:dyDescent="0.25">
      <c r="A101" s="4" t="s">
        <v>146</v>
      </c>
      <c r="B101" s="42" t="s">
        <v>104</v>
      </c>
      <c r="C101" s="42">
        <v>2018</v>
      </c>
      <c r="D101" s="6" t="s">
        <v>147</v>
      </c>
      <c r="E101" s="42">
        <v>3684</v>
      </c>
      <c r="F101" s="8" t="s">
        <v>148</v>
      </c>
      <c r="G101" s="123" t="s">
        <v>478</v>
      </c>
      <c r="H101" s="47" t="s">
        <v>240</v>
      </c>
      <c r="I101" s="42">
        <v>3684</v>
      </c>
      <c r="J101" s="42">
        <v>3684</v>
      </c>
      <c r="K101" s="42" t="s">
        <v>174</v>
      </c>
      <c r="L101" s="12" t="s">
        <v>149</v>
      </c>
      <c r="M101" s="42" t="s">
        <v>241</v>
      </c>
      <c r="N101" s="64">
        <v>43150</v>
      </c>
      <c r="O101" s="69">
        <v>20177</v>
      </c>
      <c r="P101" s="69">
        <v>23405.32</v>
      </c>
      <c r="S101" s="5" t="s">
        <v>150</v>
      </c>
      <c r="T101" s="22"/>
      <c r="U101" s="4" t="s">
        <v>151</v>
      </c>
      <c r="V101" s="47" t="s">
        <v>240</v>
      </c>
      <c r="Z101" s="123" t="s">
        <v>478</v>
      </c>
      <c r="AB101" s="5" t="s">
        <v>152</v>
      </c>
      <c r="AC101" s="5" t="s">
        <v>106</v>
      </c>
      <c r="AD101" s="42">
        <v>3684</v>
      </c>
      <c r="AE101" s="42" t="s">
        <v>114</v>
      </c>
      <c r="AF101" s="42">
        <v>3684</v>
      </c>
      <c r="AG101" s="13" t="s">
        <v>153</v>
      </c>
      <c r="AH101" s="22"/>
      <c r="AI101" s="22"/>
      <c r="AJ101" s="22"/>
      <c r="AK101" s="22"/>
      <c r="AL101" s="14">
        <v>43161</v>
      </c>
      <c r="AM101" s="15" t="s">
        <v>154</v>
      </c>
      <c r="AN101" s="6">
        <v>2018</v>
      </c>
      <c r="AO101" s="14">
        <v>43161</v>
      </c>
      <c r="AP101" s="8" t="s">
        <v>473</v>
      </c>
    </row>
    <row r="102" spans="1:42" s="19" customFormat="1" ht="120" x14ac:dyDescent="0.25">
      <c r="A102" s="4" t="s">
        <v>146</v>
      </c>
      <c r="B102" s="4" t="s">
        <v>105</v>
      </c>
      <c r="C102" s="20">
        <v>2018</v>
      </c>
      <c r="D102" s="6" t="s">
        <v>147</v>
      </c>
      <c r="E102" s="20">
        <v>3641</v>
      </c>
      <c r="F102" s="8" t="s">
        <v>148</v>
      </c>
      <c r="G102" s="123" t="s">
        <v>478</v>
      </c>
      <c r="H102" s="53" t="s">
        <v>332</v>
      </c>
      <c r="I102" s="20">
        <v>3641</v>
      </c>
      <c r="J102" s="20">
        <v>3641</v>
      </c>
      <c r="K102" s="42" t="s">
        <v>174</v>
      </c>
      <c r="L102" s="42" t="s">
        <v>149</v>
      </c>
      <c r="M102" s="20">
        <v>2988</v>
      </c>
      <c r="N102" s="64">
        <v>43150</v>
      </c>
      <c r="O102" s="70">
        <v>83316</v>
      </c>
      <c r="P102" s="70">
        <v>96646.56</v>
      </c>
      <c r="S102" s="20" t="s">
        <v>150</v>
      </c>
      <c r="U102" s="42" t="s">
        <v>151</v>
      </c>
      <c r="V102" s="47" t="s">
        <v>332</v>
      </c>
      <c r="Z102" s="123" t="s">
        <v>478</v>
      </c>
      <c r="AB102" s="5" t="s">
        <v>152</v>
      </c>
      <c r="AC102" s="5" t="s">
        <v>106</v>
      </c>
      <c r="AD102" s="20">
        <v>3641</v>
      </c>
      <c r="AE102" s="42" t="s">
        <v>114</v>
      </c>
      <c r="AF102" s="20">
        <v>3641</v>
      </c>
      <c r="AG102" s="5" t="s">
        <v>153</v>
      </c>
      <c r="AL102" s="14">
        <v>43161</v>
      </c>
      <c r="AM102" s="15" t="s">
        <v>154</v>
      </c>
      <c r="AN102" s="6">
        <v>2018</v>
      </c>
      <c r="AO102" s="14">
        <v>43161</v>
      </c>
      <c r="AP102" s="8" t="s">
        <v>473</v>
      </c>
    </row>
    <row r="103" spans="1:42" s="19" customFormat="1" ht="120" x14ac:dyDescent="0.25">
      <c r="A103" s="4" t="s">
        <v>146</v>
      </c>
      <c r="B103" s="4" t="s">
        <v>104</v>
      </c>
      <c r="C103" s="20">
        <v>2018</v>
      </c>
      <c r="D103" s="6" t="s">
        <v>147</v>
      </c>
      <c r="E103" s="20">
        <v>3672</v>
      </c>
      <c r="F103" s="8" t="s">
        <v>148</v>
      </c>
      <c r="G103" s="123" t="s">
        <v>478</v>
      </c>
      <c r="H103" s="53" t="s">
        <v>340</v>
      </c>
      <c r="I103" s="20">
        <v>3672</v>
      </c>
      <c r="J103" s="20">
        <v>3672</v>
      </c>
      <c r="K103" s="12" t="s">
        <v>149</v>
      </c>
      <c r="L103" s="20" t="s">
        <v>149</v>
      </c>
      <c r="M103" s="20">
        <v>2989</v>
      </c>
      <c r="N103" s="64">
        <v>43150</v>
      </c>
      <c r="O103" s="70">
        <v>63662.54</v>
      </c>
      <c r="P103" s="70">
        <v>73848.55</v>
      </c>
      <c r="S103" s="20" t="s">
        <v>150</v>
      </c>
      <c r="U103" s="42" t="s">
        <v>151</v>
      </c>
      <c r="V103" s="47" t="s">
        <v>340</v>
      </c>
      <c r="Z103" s="123" t="s">
        <v>478</v>
      </c>
      <c r="AB103" s="5" t="s">
        <v>152</v>
      </c>
      <c r="AC103" s="5" t="s">
        <v>106</v>
      </c>
      <c r="AD103" s="20">
        <v>3672</v>
      </c>
      <c r="AE103" s="42" t="s">
        <v>114</v>
      </c>
      <c r="AF103" s="20">
        <v>3672</v>
      </c>
      <c r="AG103" s="5" t="s">
        <v>153</v>
      </c>
      <c r="AL103" s="14">
        <v>43161</v>
      </c>
      <c r="AM103" s="15" t="s">
        <v>154</v>
      </c>
      <c r="AN103" s="6">
        <v>2018</v>
      </c>
      <c r="AO103" s="14">
        <v>43161</v>
      </c>
      <c r="AP103" s="8" t="s">
        <v>473</v>
      </c>
    </row>
    <row r="104" spans="1:42" s="19" customFormat="1" ht="120" x14ac:dyDescent="0.25">
      <c r="A104" s="4" t="s">
        <v>146</v>
      </c>
      <c r="B104" s="42" t="s">
        <v>104</v>
      </c>
      <c r="C104" s="5">
        <v>2018</v>
      </c>
      <c r="D104" s="6" t="s">
        <v>147</v>
      </c>
      <c r="E104" s="50">
        <v>3706</v>
      </c>
      <c r="F104" s="8" t="s">
        <v>148</v>
      </c>
      <c r="G104" s="123" t="s">
        <v>478</v>
      </c>
      <c r="H104" s="51" t="s">
        <v>290</v>
      </c>
      <c r="I104" s="50">
        <v>3706</v>
      </c>
      <c r="J104" s="50">
        <v>3706</v>
      </c>
      <c r="K104" s="12" t="s">
        <v>149</v>
      </c>
      <c r="L104" s="12" t="s">
        <v>149</v>
      </c>
      <c r="M104" s="12">
        <v>2990</v>
      </c>
      <c r="N104" s="66">
        <v>43150</v>
      </c>
      <c r="O104" s="69">
        <v>1340</v>
      </c>
      <c r="P104" s="69">
        <v>1554.4</v>
      </c>
      <c r="S104" s="5" t="s">
        <v>150</v>
      </c>
      <c r="T104" s="22"/>
      <c r="U104" s="4" t="s">
        <v>151</v>
      </c>
      <c r="V104" s="51" t="s">
        <v>290</v>
      </c>
      <c r="Z104" s="123" t="s">
        <v>478</v>
      </c>
      <c r="AB104" s="5" t="s">
        <v>152</v>
      </c>
      <c r="AC104" s="5" t="s">
        <v>106</v>
      </c>
      <c r="AD104" s="50">
        <v>3706</v>
      </c>
      <c r="AE104" s="42" t="s">
        <v>114</v>
      </c>
      <c r="AF104" s="50">
        <v>3706</v>
      </c>
      <c r="AG104" s="5" t="s">
        <v>153</v>
      </c>
      <c r="AL104" s="14">
        <v>43161</v>
      </c>
      <c r="AM104" s="15" t="s">
        <v>154</v>
      </c>
      <c r="AN104" s="6">
        <v>2018</v>
      </c>
      <c r="AO104" s="14">
        <v>43161</v>
      </c>
      <c r="AP104" s="8" t="s">
        <v>473</v>
      </c>
    </row>
    <row r="105" spans="1:42" s="19" customFormat="1" ht="120" x14ac:dyDescent="0.25">
      <c r="A105" s="4" t="s">
        <v>146</v>
      </c>
      <c r="B105" s="4" t="s">
        <v>105</v>
      </c>
      <c r="C105" s="20">
        <v>2018</v>
      </c>
      <c r="D105" s="6" t="s">
        <v>147</v>
      </c>
      <c r="E105" s="20">
        <v>3696</v>
      </c>
      <c r="F105" s="8" t="s">
        <v>148</v>
      </c>
      <c r="G105" s="123" t="s">
        <v>478</v>
      </c>
      <c r="H105" s="53" t="s">
        <v>344</v>
      </c>
      <c r="I105" s="20">
        <v>3696</v>
      </c>
      <c r="J105" s="20">
        <v>3696</v>
      </c>
      <c r="K105" s="42" t="s">
        <v>174</v>
      </c>
      <c r="L105" s="20" t="s">
        <v>149</v>
      </c>
      <c r="M105" s="20">
        <v>2991</v>
      </c>
      <c r="N105" s="64">
        <v>43151</v>
      </c>
      <c r="O105" s="70">
        <v>6500</v>
      </c>
      <c r="P105" s="70">
        <v>7540</v>
      </c>
      <c r="S105" s="20" t="s">
        <v>150</v>
      </c>
      <c r="U105" s="42" t="s">
        <v>151</v>
      </c>
      <c r="V105" s="47" t="s">
        <v>344</v>
      </c>
      <c r="Z105" s="123" t="s">
        <v>478</v>
      </c>
      <c r="AB105" s="5" t="s">
        <v>152</v>
      </c>
      <c r="AC105" s="5" t="s">
        <v>106</v>
      </c>
      <c r="AD105" s="20">
        <v>3696</v>
      </c>
      <c r="AE105" s="42" t="s">
        <v>114</v>
      </c>
      <c r="AF105" s="20">
        <v>3696</v>
      </c>
      <c r="AG105" s="5" t="s">
        <v>153</v>
      </c>
      <c r="AL105" s="14">
        <v>43161</v>
      </c>
      <c r="AM105" s="15" t="s">
        <v>154</v>
      </c>
      <c r="AN105" s="6">
        <v>2018</v>
      </c>
      <c r="AO105" s="14">
        <v>43161</v>
      </c>
      <c r="AP105" s="8" t="s">
        <v>473</v>
      </c>
    </row>
    <row r="106" spans="1:42" s="19" customFormat="1" ht="120" x14ac:dyDescent="0.25">
      <c r="A106" s="4" t="s">
        <v>146</v>
      </c>
      <c r="B106" s="42" t="s">
        <v>105</v>
      </c>
      <c r="C106" s="42">
        <v>2018</v>
      </c>
      <c r="D106" s="6" t="s">
        <v>147</v>
      </c>
      <c r="E106" s="42">
        <v>3718</v>
      </c>
      <c r="F106" s="8" t="s">
        <v>148</v>
      </c>
      <c r="G106" s="123" t="s">
        <v>478</v>
      </c>
      <c r="H106" s="47" t="s">
        <v>246</v>
      </c>
      <c r="I106" s="42">
        <v>3718</v>
      </c>
      <c r="J106" s="42">
        <v>3718</v>
      </c>
      <c r="K106" s="42" t="s">
        <v>174</v>
      </c>
      <c r="L106" s="12" t="s">
        <v>149</v>
      </c>
      <c r="M106" s="42">
        <v>2992</v>
      </c>
      <c r="N106" s="64">
        <v>43151</v>
      </c>
      <c r="O106" s="69">
        <v>2990</v>
      </c>
      <c r="P106" s="69">
        <v>3468.4</v>
      </c>
      <c r="S106" s="5" t="s">
        <v>150</v>
      </c>
      <c r="T106" s="22"/>
      <c r="U106" s="4" t="s">
        <v>151</v>
      </c>
      <c r="V106" s="47" t="s">
        <v>246</v>
      </c>
      <c r="Z106" s="123" t="s">
        <v>478</v>
      </c>
      <c r="AB106" s="5" t="s">
        <v>152</v>
      </c>
      <c r="AC106" s="5" t="s">
        <v>106</v>
      </c>
      <c r="AD106" s="42">
        <v>3718</v>
      </c>
      <c r="AE106" s="42" t="s">
        <v>114</v>
      </c>
      <c r="AF106" s="42">
        <v>3718</v>
      </c>
      <c r="AG106" s="13" t="s">
        <v>153</v>
      </c>
      <c r="AH106" s="22"/>
      <c r="AI106" s="22"/>
      <c r="AJ106" s="22"/>
      <c r="AK106" s="22"/>
      <c r="AL106" s="14">
        <v>43161</v>
      </c>
      <c r="AM106" s="15" t="s">
        <v>154</v>
      </c>
      <c r="AN106" s="6">
        <v>2018</v>
      </c>
      <c r="AO106" s="14">
        <v>43161</v>
      </c>
      <c r="AP106" s="8" t="s">
        <v>473</v>
      </c>
    </row>
    <row r="107" spans="1:42" s="19" customFormat="1" ht="120" x14ac:dyDescent="0.25">
      <c r="A107" s="4" t="s">
        <v>146</v>
      </c>
      <c r="B107" s="4" t="s">
        <v>105</v>
      </c>
      <c r="C107" s="20">
        <v>2018</v>
      </c>
      <c r="D107" s="6" t="s">
        <v>147</v>
      </c>
      <c r="E107" s="20">
        <v>3717</v>
      </c>
      <c r="F107" s="8" t="s">
        <v>148</v>
      </c>
      <c r="G107" s="123" t="s">
        <v>478</v>
      </c>
      <c r="H107" s="54" t="s">
        <v>346</v>
      </c>
      <c r="I107" s="20">
        <v>3717</v>
      </c>
      <c r="J107" s="20">
        <v>3717</v>
      </c>
      <c r="K107" s="11" t="s">
        <v>282</v>
      </c>
      <c r="L107" s="20" t="s">
        <v>149</v>
      </c>
      <c r="M107" s="20">
        <v>2993</v>
      </c>
      <c r="N107" s="64">
        <v>43151</v>
      </c>
      <c r="O107" s="70">
        <v>1500</v>
      </c>
      <c r="P107" s="70">
        <v>1740</v>
      </c>
      <c r="S107" s="20" t="s">
        <v>347</v>
      </c>
      <c r="U107" s="42" t="s">
        <v>151</v>
      </c>
      <c r="V107" s="47" t="s">
        <v>346</v>
      </c>
      <c r="Z107" s="123" t="s">
        <v>478</v>
      </c>
      <c r="AB107" s="5" t="s">
        <v>152</v>
      </c>
      <c r="AC107" s="5" t="s">
        <v>106</v>
      </c>
      <c r="AD107" s="20">
        <v>3717</v>
      </c>
      <c r="AE107" s="42" t="s">
        <v>114</v>
      </c>
      <c r="AF107" s="20">
        <v>3717</v>
      </c>
      <c r="AG107" s="5" t="s">
        <v>153</v>
      </c>
      <c r="AL107" s="14">
        <v>43161</v>
      </c>
      <c r="AM107" s="15" t="s">
        <v>154</v>
      </c>
      <c r="AN107" s="6">
        <v>2018</v>
      </c>
      <c r="AO107" s="14">
        <v>43161</v>
      </c>
      <c r="AP107" s="8" t="s">
        <v>473</v>
      </c>
    </row>
    <row r="108" spans="1:42" s="19" customFormat="1" ht="120" x14ac:dyDescent="0.25">
      <c r="A108" s="4" t="s">
        <v>146</v>
      </c>
      <c r="B108" s="4" t="s">
        <v>105</v>
      </c>
      <c r="C108" s="5">
        <v>2018</v>
      </c>
      <c r="D108" s="6" t="s">
        <v>147</v>
      </c>
      <c r="E108" s="11">
        <v>3721</v>
      </c>
      <c r="F108" s="8" t="s">
        <v>148</v>
      </c>
      <c r="G108" s="123" t="s">
        <v>478</v>
      </c>
      <c r="H108" s="17" t="s">
        <v>406</v>
      </c>
      <c r="I108" s="11">
        <v>3721</v>
      </c>
      <c r="J108" s="11">
        <v>3721</v>
      </c>
      <c r="K108" s="12" t="s">
        <v>174</v>
      </c>
      <c r="L108" s="12" t="s">
        <v>149</v>
      </c>
      <c r="M108" s="13">
        <v>2994</v>
      </c>
      <c r="N108" s="63">
        <v>43151</v>
      </c>
      <c r="O108" s="71">
        <v>30800</v>
      </c>
      <c r="P108" s="72">
        <v>35728</v>
      </c>
      <c r="Q108" s="13"/>
      <c r="R108" s="13"/>
      <c r="S108" s="13" t="s">
        <v>347</v>
      </c>
      <c r="T108" s="9"/>
      <c r="U108" s="11" t="s">
        <v>151</v>
      </c>
      <c r="V108" s="17" t="s">
        <v>406</v>
      </c>
      <c r="W108" s="13"/>
      <c r="X108" s="13"/>
      <c r="Y108" s="13"/>
      <c r="Z108" s="123" t="s">
        <v>478</v>
      </c>
      <c r="AA108" s="13"/>
      <c r="AB108" s="5" t="s">
        <v>152</v>
      </c>
      <c r="AC108" s="5" t="s">
        <v>106</v>
      </c>
      <c r="AD108" s="11">
        <v>3721</v>
      </c>
      <c r="AE108" s="11" t="s">
        <v>114</v>
      </c>
      <c r="AF108" s="11">
        <v>3721</v>
      </c>
      <c r="AG108" s="5" t="s">
        <v>153</v>
      </c>
      <c r="AH108" s="9"/>
      <c r="AI108" s="9"/>
      <c r="AJ108" s="9"/>
      <c r="AK108" s="9"/>
      <c r="AL108" s="14">
        <v>43161</v>
      </c>
      <c r="AM108" s="15" t="s">
        <v>154</v>
      </c>
      <c r="AN108" s="6">
        <v>2018</v>
      </c>
      <c r="AO108" s="14">
        <v>43161</v>
      </c>
      <c r="AP108" s="8" t="s">
        <v>473</v>
      </c>
    </row>
    <row r="109" spans="1:42" s="9" customFormat="1" ht="78.75" customHeight="1" x14ac:dyDescent="0.25">
      <c r="A109" s="4" t="s">
        <v>146</v>
      </c>
      <c r="B109" s="4" t="s">
        <v>105</v>
      </c>
      <c r="C109" s="5">
        <v>2018</v>
      </c>
      <c r="D109" s="6" t="s">
        <v>147</v>
      </c>
      <c r="E109" s="11">
        <v>3722</v>
      </c>
      <c r="F109" s="8" t="s">
        <v>148</v>
      </c>
      <c r="G109" s="123" t="s">
        <v>478</v>
      </c>
      <c r="H109" s="17" t="s">
        <v>405</v>
      </c>
      <c r="I109" s="11">
        <v>3722</v>
      </c>
      <c r="J109" s="11">
        <v>3722</v>
      </c>
      <c r="K109" s="12" t="s">
        <v>174</v>
      </c>
      <c r="L109" s="12" t="s">
        <v>149</v>
      </c>
      <c r="M109" s="13">
        <v>2995</v>
      </c>
      <c r="N109" s="63">
        <v>43151</v>
      </c>
      <c r="O109" s="71">
        <v>10290.67</v>
      </c>
      <c r="P109" s="72">
        <v>11937.18</v>
      </c>
      <c r="Q109" s="13"/>
      <c r="R109" s="13"/>
      <c r="S109" s="13" t="s">
        <v>347</v>
      </c>
      <c r="U109" s="11" t="s">
        <v>151</v>
      </c>
      <c r="V109" s="17" t="s">
        <v>405</v>
      </c>
      <c r="W109" s="13"/>
      <c r="X109" s="13"/>
      <c r="Y109" s="13"/>
      <c r="Z109" s="123" t="s">
        <v>478</v>
      </c>
      <c r="AA109" s="13"/>
      <c r="AB109" s="5" t="s">
        <v>152</v>
      </c>
      <c r="AC109" s="5" t="s">
        <v>106</v>
      </c>
      <c r="AD109" s="11">
        <v>3722</v>
      </c>
      <c r="AE109" s="11" t="s">
        <v>114</v>
      </c>
      <c r="AF109" s="11">
        <v>3722</v>
      </c>
      <c r="AG109" s="5" t="s">
        <v>153</v>
      </c>
      <c r="AL109" s="14">
        <v>43161</v>
      </c>
      <c r="AM109" s="15" t="s">
        <v>154</v>
      </c>
      <c r="AN109" s="6">
        <v>2018</v>
      </c>
      <c r="AO109" s="14">
        <v>43161</v>
      </c>
      <c r="AP109" s="8" t="s">
        <v>473</v>
      </c>
    </row>
    <row r="110" spans="1:42" s="19" customFormat="1" ht="180" x14ac:dyDescent="0.25">
      <c r="A110" s="4" t="s">
        <v>146</v>
      </c>
      <c r="B110" s="4" t="s">
        <v>104</v>
      </c>
      <c r="C110" s="20">
        <v>2018</v>
      </c>
      <c r="D110" s="6" t="s">
        <v>147</v>
      </c>
      <c r="E110" s="20">
        <v>3723</v>
      </c>
      <c r="F110" s="8" t="s">
        <v>148</v>
      </c>
      <c r="G110" s="123" t="s">
        <v>478</v>
      </c>
      <c r="H110" s="53" t="s">
        <v>348</v>
      </c>
      <c r="I110" s="20">
        <v>3723</v>
      </c>
      <c r="J110" s="20">
        <v>3723</v>
      </c>
      <c r="K110" s="42" t="s">
        <v>165</v>
      </c>
      <c r="L110" s="20" t="s">
        <v>149</v>
      </c>
      <c r="M110" s="20">
        <v>2996</v>
      </c>
      <c r="N110" s="64">
        <v>43151</v>
      </c>
      <c r="O110" s="70">
        <v>2452.62</v>
      </c>
      <c r="P110" s="70">
        <v>2845.05</v>
      </c>
      <c r="S110" s="20" t="s">
        <v>150</v>
      </c>
      <c r="U110" s="42" t="s">
        <v>151</v>
      </c>
      <c r="V110" s="47" t="s">
        <v>348</v>
      </c>
      <c r="Z110" s="123" t="s">
        <v>478</v>
      </c>
      <c r="AB110" s="5" t="s">
        <v>152</v>
      </c>
      <c r="AC110" s="5" t="s">
        <v>106</v>
      </c>
      <c r="AD110" s="20">
        <v>3723</v>
      </c>
      <c r="AE110" s="42" t="s">
        <v>114</v>
      </c>
      <c r="AF110" s="20">
        <v>3723</v>
      </c>
      <c r="AG110" s="5" t="s">
        <v>153</v>
      </c>
      <c r="AL110" s="14">
        <v>43161</v>
      </c>
      <c r="AM110" s="15" t="s">
        <v>154</v>
      </c>
      <c r="AN110" s="6">
        <v>2018</v>
      </c>
      <c r="AO110" s="14">
        <v>43161</v>
      </c>
      <c r="AP110" s="8" t="s">
        <v>473</v>
      </c>
    </row>
    <row r="111" spans="1:42" s="19" customFormat="1" ht="120" x14ac:dyDescent="0.25">
      <c r="A111" s="4" t="s">
        <v>146</v>
      </c>
      <c r="B111" s="42" t="s">
        <v>105</v>
      </c>
      <c r="C111" s="5">
        <v>2018</v>
      </c>
      <c r="D111" s="6" t="s">
        <v>147</v>
      </c>
      <c r="E111" s="13">
        <v>3708</v>
      </c>
      <c r="F111" s="8" t="s">
        <v>148</v>
      </c>
      <c r="G111" s="123" t="s">
        <v>478</v>
      </c>
      <c r="H111" s="17" t="s">
        <v>184</v>
      </c>
      <c r="I111" s="13">
        <v>3708</v>
      </c>
      <c r="J111" s="13">
        <v>3708</v>
      </c>
      <c r="K111" s="12" t="s">
        <v>149</v>
      </c>
      <c r="L111" s="12" t="s">
        <v>149</v>
      </c>
      <c r="M111" s="20">
        <v>2997</v>
      </c>
      <c r="N111" s="64">
        <v>43151</v>
      </c>
      <c r="O111" s="69">
        <v>990</v>
      </c>
      <c r="P111" s="69">
        <v>1148.4000000000001</v>
      </c>
      <c r="S111" s="5" t="s">
        <v>150</v>
      </c>
      <c r="U111" s="4" t="s">
        <v>151</v>
      </c>
      <c r="V111" s="17" t="s">
        <v>184</v>
      </c>
      <c r="Z111" s="123" t="s">
        <v>478</v>
      </c>
      <c r="AB111" s="5" t="s">
        <v>152</v>
      </c>
      <c r="AC111" s="5" t="s">
        <v>106</v>
      </c>
      <c r="AD111" s="13">
        <v>3708</v>
      </c>
      <c r="AE111" s="5" t="s">
        <v>114</v>
      </c>
      <c r="AF111" s="13">
        <v>3708</v>
      </c>
      <c r="AG111" s="13" t="s">
        <v>153</v>
      </c>
      <c r="AL111" s="14">
        <v>43161</v>
      </c>
      <c r="AM111" s="15" t="s">
        <v>154</v>
      </c>
      <c r="AN111" s="6">
        <v>2018</v>
      </c>
      <c r="AO111" s="14">
        <v>43161</v>
      </c>
      <c r="AP111" s="8" t="s">
        <v>473</v>
      </c>
    </row>
    <row r="112" spans="1:42" s="9" customFormat="1" ht="120" x14ac:dyDescent="0.25">
      <c r="A112" s="4" t="s">
        <v>146</v>
      </c>
      <c r="B112" s="42" t="s">
        <v>104</v>
      </c>
      <c r="C112" s="5">
        <v>2018</v>
      </c>
      <c r="D112" s="6" t="s">
        <v>147</v>
      </c>
      <c r="E112" s="13">
        <v>3711</v>
      </c>
      <c r="F112" s="8" t="s">
        <v>148</v>
      </c>
      <c r="G112" s="123" t="s">
        <v>478</v>
      </c>
      <c r="H112" s="17" t="s">
        <v>186</v>
      </c>
      <c r="I112" s="13">
        <v>3711</v>
      </c>
      <c r="J112" s="13">
        <v>3711</v>
      </c>
      <c r="K112" s="12" t="s">
        <v>149</v>
      </c>
      <c r="L112" s="12" t="s">
        <v>149</v>
      </c>
      <c r="M112" s="20">
        <v>2998</v>
      </c>
      <c r="N112" s="64">
        <v>43151</v>
      </c>
      <c r="O112" s="69">
        <v>2100</v>
      </c>
      <c r="P112" s="69">
        <v>2100</v>
      </c>
      <c r="Q112" s="19"/>
      <c r="R112" s="19"/>
      <c r="S112" s="5" t="s">
        <v>150</v>
      </c>
      <c r="T112" s="19"/>
      <c r="U112" s="4" t="s">
        <v>151</v>
      </c>
      <c r="V112" s="17" t="s">
        <v>186</v>
      </c>
      <c r="W112" s="19"/>
      <c r="X112" s="19"/>
      <c r="Y112" s="19"/>
      <c r="Z112" s="123" t="s">
        <v>478</v>
      </c>
      <c r="AA112" s="19"/>
      <c r="AB112" s="5" t="s">
        <v>152</v>
      </c>
      <c r="AC112" s="5" t="s">
        <v>106</v>
      </c>
      <c r="AD112" s="13">
        <v>3711</v>
      </c>
      <c r="AE112" s="5" t="s">
        <v>114</v>
      </c>
      <c r="AF112" s="13">
        <v>3711</v>
      </c>
      <c r="AG112" s="13" t="s">
        <v>153</v>
      </c>
      <c r="AH112" s="19"/>
      <c r="AI112" s="19"/>
      <c r="AJ112" s="19"/>
      <c r="AK112" s="19"/>
      <c r="AL112" s="14">
        <v>43161</v>
      </c>
      <c r="AM112" s="15" t="s">
        <v>154</v>
      </c>
      <c r="AN112" s="6">
        <v>2018</v>
      </c>
      <c r="AO112" s="14">
        <v>43161</v>
      </c>
      <c r="AP112" s="8" t="s">
        <v>473</v>
      </c>
    </row>
    <row r="113" spans="1:42" s="9" customFormat="1" ht="120" x14ac:dyDescent="0.25">
      <c r="A113" s="4" t="s">
        <v>146</v>
      </c>
      <c r="B113" s="42" t="s">
        <v>104</v>
      </c>
      <c r="C113" s="5">
        <v>2018</v>
      </c>
      <c r="D113" s="6" t="s">
        <v>147</v>
      </c>
      <c r="E113" s="13">
        <v>3710</v>
      </c>
      <c r="F113" s="8" t="s">
        <v>148</v>
      </c>
      <c r="G113" s="123" t="s">
        <v>478</v>
      </c>
      <c r="H113" s="17" t="s">
        <v>185</v>
      </c>
      <c r="I113" s="13">
        <v>3710</v>
      </c>
      <c r="J113" s="13">
        <v>3710</v>
      </c>
      <c r="K113" s="11" t="s">
        <v>174</v>
      </c>
      <c r="L113" s="12" t="s">
        <v>149</v>
      </c>
      <c r="M113" s="20">
        <v>2999</v>
      </c>
      <c r="N113" s="64">
        <v>43151</v>
      </c>
      <c r="O113" s="69">
        <v>1779.31</v>
      </c>
      <c r="P113" s="69">
        <v>2064</v>
      </c>
      <c r="Q113" s="19"/>
      <c r="R113" s="19"/>
      <c r="S113" s="5" t="s">
        <v>150</v>
      </c>
      <c r="T113" s="19"/>
      <c r="U113" s="4" t="s">
        <v>151</v>
      </c>
      <c r="V113" s="17" t="s">
        <v>185</v>
      </c>
      <c r="W113" s="19"/>
      <c r="X113" s="19"/>
      <c r="Y113" s="19"/>
      <c r="Z113" s="123" t="s">
        <v>478</v>
      </c>
      <c r="AA113" s="19"/>
      <c r="AB113" s="5" t="s">
        <v>152</v>
      </c>
      <c r="AC113" s="5" t="s">
        <v>106</v>
      </c>
      <c r="AD113" s="13">
        <v>3710</v>
      </c>
      <c r="AE113" s="5" t="s">
        <v>114</v>
      </c>
      <c r="AF113" s="13">
        <v>3710</v>
      </c>
      <c r="AG113" s="13" t="s">
        <v>153</v>
      </c>
      <c r="AH113" s="19"/>
      <c r="AI113" s="19"/>
      <c r="AJ113" s="19"/>
      <c r="AK113" s="19"/>
      <c r="AL113" s="14">
        <v>43161</v>
      </c>
      <c r="AM113" s="15" t="s">
        <v>154</v>
      </c>
      <c r="AN113" s="6">
        <v>2018</v>
      </c>
      <c r="AO113" s="14">
        <v>43161</v>
      </c>
      <c r="AP113" s="8" t="s">
        <v>473</v>
      </c>
    </row>
    <row r="114" spans="1:42" s="9" customFormat="1" ht="120" x14ac:dyDescent="0.25">
      <c r="A114" s="4" t="s">
        <v>146</v>
      </c>
      <c r="B114" s="42" t="s">
        <v>104</v>
      </c>
      <c r="C114" s="42">
        <v>2018</v>
      </c>
      <c r="D114" s="6" t="s">
        <v>147</v>
      </c>
      <c r="E114" s="42">
        <v>3686</v>
      </c>
      <c r="F114" s="8" t="s">
        <v>148</v>
      </c>
      <c r="G114" s="123" t="s">
        <v>478</v>
      </c>
      <c r="H114" s="49" t="s">
        <v>242</v>
      </c>
      <c r="I114" s="42">
        <v>3686</v>
      </c>
      <c r="J114" s="42">
        <v>3686</v>
      </c>
      <c r="K114" s="42" t="s">
        <v>342</v>
      </c>
      <c r="L114" s="12" t="s">
        <v>149</v>
      </c>
      <c r="M114" s="42">
        <v>3000</v>
      </c>
      <c r="N114" s="64">
        <v>43152</v>
      </c>
      <c r="O114" s="69">
        <v>3040</v>
      </c>
      <c r="P114" s="69">
        <v>3526.4</v>
      </c>
      <c r="Q114" s="19"/>
      <c r="R114" s="19"/>
      <c r="S114" s="5" t="s">
        <v>150</v>
      </c>
      <c r="T114" s="22"/>
      <c r="U114" s="4" t="s">
        <v>151</v>
      </c>
      <c r="V114" s="47" t="s">
        <v>243</v>
      </c>
      <c r="W114" s="19"/>
      <c r="X114" s="19"/>
      <c r="Y114" s="19"/>
      <c r="Z114" s="123" t="s">
        <v>478</v>
      </c>
      <c r="AA114" s="19"/>
      <c r="AB114" s="5" t="s">
        <v>152</v>
      </c>
      <c r="AC114" s="5" t="s">
        <v>106</v>
      </c>
      <c r="AD114" s="42">
        <v>3686</v>
      </c>
      <c r="AE114" s="42" t="s">
        <v>114</v>
      </c>
      <c r="AF114" s="42">
        <v>3686</v>
      </c>
      <c r="AG114" s="13" t="s">
        <v>153</v>
      </c>
      <c r="AH114" s="22"/>
      <c r="AI114" s="22"/>
      <c r="AJ114" s="22"/>
      <c r="AK114" s="22"/>
      <c r="AL114" s="14">
        <v>43161</v>
      </c>
      <c r="AM114" s="15" t="s">
        <v>154</v>
      </c>
      <c r="AN114" s="6">
        <v>2018</v>
      </c>
      <c r="AO114" s="14">
        <v>43161</v>
      </c>
      <c r="AP114" s="8" t="s">
        <v>473</v>
      </c>
    </row>
    <row r="115" spans="1:42" s="9" customFormat="1" ht="120" x14ac:dyDescent="0.25">
      <c r="A115" s="4" t="s">
        <v>146</v>
      </c>
      <c r="B115" s="42" t="s">
        <v>104</v>
      </c>
      <c r="C115" s="42">
        <v>2018</v>
      </c>
      <c r="D115" s="6" t="s">
        <v>147</v>
      </c>
      <c r="E115" s="42">
        <v>3726</v>
      </c>
      <c r="F115" s="8" t="s">
        <v>148</v>
      </c>
      <c r="G115" s="123" t="s">
        <v>478</v>
      </c>
      <c r="H115" s="47" t="s">
        <v>247</v>
      </c>
      <c r="I115" s="42">
        <v>3726</v>
      </c>
      <c r="J115" s="42">
        <v>3726</v>
      </c>
      <c r="K115" s="42" t="s">
        <v>174</v>
      </c>
      <c r="L115" s="12" t="s">
        <v>149</v>
      </c>
      <c r="M115" s="42">
        <v>3001</v>
      </c>
      <c r="N115" s="64">
        <v>43152</v>
      </c>
      <c r="O115" s="69">
        <v>4271.3599999999997</v>
      </c>
      <c r="P115" s="69">
        <v>4954.7776000000003</v>
      </c>
      <c r="Q115" s="19"/>
      <c r="R115" s="19"/>
      <c r="S115" s="5" t="s">
        <v>150</v>
      </c>
      <c r="T115" s="22"/>
      <c r="U115" s="4" t="s">
        <v>151</v>
      </c>
      <c r="V115" s="47" t="s">
        <v>248</v>
      </c>
      <c r="W115" s="19"/>
      <c r="X115" s="19"/>
      <c r="Y115" s="19"/>
      <c r="Z115" s="123" t="s">
        <v>478</v>
      </c>
      <c r="AA115" s="19"/>
      <c r="AB115" s="5" t="s">
        <v>152</v>
      </c>
      <c r="AC115" s="5" t="s">
        <v>106</v>
      </c>
      <c r="AD115" s="42">
        <v>3726</v>
      </c>
      <c r="AE115" s="42" t="s">
        <v>114</v>
      </c>
      <c r="AF115" s="42">
        <v>3726</v>
      </c>
      <c r="AG115" s="13" t="s">
        <v>153</v>
      </c>
      <c r="AH115" s="22"/>
      <c r="AI115" s="22"/>
      <c r="AJ115" s="22"/>
      <c r="AK115" s="22"/>
      <c r="AL115" s="14">
        <v>43161</v>
      </c>
      <c r="AM115" s="15" t="s">
        <v>154</v>
      </c>
      <c r="AN115" s="6">
        <v>2018</v>
      </c>
      <c r="AO115" s="14">
        <v>43161</v>
      </c>
      <c r="AP115" s="8" t="s">
        <v>473</v>
      </c>
    </row>
    <row r="116" spans="1:42" s="9" customFormat="1" ht="120" x14ac:dyDescent="0.25">
      <c r="A116" s="4" t="s">
        <v>146</v>
      </c>
      <c r="B116" s="42" t="s">
        <v>105</v>
      </c>
      <c r="C116" s="5">
        <v>2018</v>
      </c>
      <c r="D116" s="6" t="s">
        <v>147</v>
      </c>
      <c r="E116" s="50">
        <v>3725</v>
      </c>
      <c r="F116" s="8" t="s">
        <v>148</v>
      </c>
      <c r="G116" s="123" t="s">
        <v>478</v>
      </c>
      <c r="H116" s="51" t="s">
        <v>292</v>
      </c>
      <c r="I116" s="50">
        <v>3725</v>
      </c>
      <c r="J116" s="50">
        <v>3725</v>
      </c>
      <c r="K116" s="12" t="s">
        <v>174</v>
      </c>
      <c r="L116" s="12" t="s">
        <v>149</v>
      </c>
      <c r="M116" s="12">
        <v>3002</v>
      </c>
      <c r="N116" s="66">
        <v>43153</v>
      </c>
      <c r="O116" s="69">
        <v>3146.96</v>
      </c>
      <c r="P116" s="69">
        <v>3650.47</v>
      </c>
      <c r="Q116" s="19"/>
      <c r="R116" s="19"/>
      <c r="S116" s="5" t="s">
        <v>150</v>
      </c>
      <c r="T116" s="22"/>
      <c r="U116" s="4" t="s">
        <v>151</v>
      </c>
      <c r="V116" s="51" t="s">
        <v>292</v>
      </c>
      <c r="W116" s="19"/>
      <c r="X116" s="19"/>
      <c r="Y116" s="19"/>
      <c r="Z116" s="123" t="s">
        <v>478</v>
      </c>
      <c r="AA116" s="19"/>
      <c r="AB116" s="5" t="s">
        <v>152</v>
      </c>
      <c r="AC116" s="5" t="s">
        <v>106</v>
      </c>
      <c r="AD116" s="50">
        <v>3725</v>
      </c>
      <c r="AE116" s="42" t="s">
        <v>114</v>
      </c>
      <c r="AF116" s="50">
        <v>3725</v>
      </c>
      <c r="AG116" s="5" t="s">
        <v>153</v>
      </c>
      <c r="AH116" s="19"/>
      <c r="AI116" s="19"/>
      <c r="AJ116" s="19"/>
      <c r="AK116" s="19"/>
      <c r="AL116" s="14">
        <v>43161</v>
      </c>
      <c r="AM116" s="15" t="s">
        <v>154</v>
      </c>
      <c r="AN116" s="6">
        <v>2018</v>
      </c>
      <c r="AO116" s="14">
        <v>43161</v>
      </c>
      <c r="AP116" s="8" t="s">
        <v>473</v>
      </c>
    </row>
    <row r="117" spans="1:42" s="9" customFormat="1" ht="120" x14ac:dyDescent="0.25">
      <c r="A117" s="4" t="s">
        <v>146</v>
      </c>
      <c r="B117" s="42" t="s">
        <v>105</v>
      </c>
      <c r="C117" s="42">
        <v>2018</v>
      </c>
      <c r="D117" s="6" t="s">
        <v>147</v>
      </c>
      <c r="E117" s="42">
        <v>3730</v>
      </c>
      <c r="F117" s="8" t="s">
        <v>148</v>
      </c>
      <c r="G117" s="123" t="s">
        <v>478</v>
      </c>
      <c r="H117" s="48" t="s">
        <v>249</v>
      </c>
      <c r="I117" s="42">
        <v>3730</v>
      </c>
      <c r="J117" s="42">
        <v>3730</v>
      </c>
      <c r="K117" s="11" t="s">
        <v>282</v>
      </c>
      <c r="L117" s="12" t="s">
        <v>149</v>
      </c>
      <c r="M117" s="42">
        <v>3003</v>
      </c>
      <c r="N117" s="64">
        <v>43153</v>
      </c>
      <c r="O117" s="69">
        <v>2100</v>
      </c>
      <c r="P117" s="69">
        <v>2436</v>
      </c>
      <c r="Q117" s="19"/>
      <c r="R117" s="19"/>
      <c r="S117" s="5" t="s">
        <v>150</v>
      </c>
      <c r="T117" s="22"/>
      <c r="U117" s="4" t="s">
        <v>151</v>
      </c>
      <c r="V117" s="47" t="s">
        <v>249</v>
      </c>
      <c r="W117" s="19"/>
      <c r="X117" s="19"/>
      <c r="Y117" s="19"/>
      <c r="Z117" s="123" t="s">
        <v>478</v>
      </c>
      <c r="AA117" s="19"/>
      <c r="AB117" s="5" t="s">
        <v>152</v>
      </c>
      <c r="AC117" s="5" t="s">
        <v>106</v>
      </c>
      <c r="AD117" s="42">
        <v>3730</v>
      </c>
      <c r="AE117" s="42" t="s">
        <v>114</v>
      </c>
      <c r="AF117" s="42">
        <v>3730</v>
      </c>
      <c r="AG117" s="13" t="s">
        <v>153</v>
      </c>
      <c r="AH117" s="22"/>
      <c r="AI117" s="22"/>
      <c r="AJ117" s="22"/>
      <c r="AK117" s="22"/>
      <c r="AL117" s="14">
        <v>43161</v>
      </c>
      <c r="AM117" s="15" t="s">
        <v>154</v>
      </c>
      <c r="AN117" s="6">
        <v>2018</v>
      </c>
      <c r="AO117" s="14">
        <v>43161</v>
      </c>
      <c r="AP117" s="8" t="s">
        <v>473</v>
      </c>
    </row>
    <row r="118" spans="1:42" s="9" customFormat="1" ht="120" x14ac:dyDescent="0.25">
      <c r="A118" s="4" t="s">
        <v>146</v>
      </c>
      <c r="B118" s="4" t="s">
        <v>105</v>
      </c>
      <c r="C118" s="5">
        <v>2018</v>
      </c>
      <c r="D118" s="6" t="s">
        <v>147</v>
      </c>
      <c r="E118" s="11">
        <v>3732</v>
      </c>
      <c r="F118" s="8" t="s">
        <v>148</v>
      </c>
      <c r="G118" s="123" t="s">
        <v>478</v>
      </c>
      <c r="H118" s="17" t="s">
        <v>408</v>
      </c>
      <c r="I118" s="11">
        <v>3732</v>
      </c>
      <c r="J118" s="11">
        <v>3732</v>
      </c>
      <c r="K118" s="12" t="s">
        <v>174</v>
      </c>
      <c r="L118" s="12" t="s">
        <v>149</v>
      </c>
      <c r="M118" s="13">
        <v>3004</v>
      </c>
      <c r="N118" s="63">
        <v>43153</v>
      </c>
      <c r="O118" s="71">
        <v>26640</v>
      </c>
      <c r="P118" s="72">
        <v>30902.400000000001</v>
      </c>
      <c r="Q118" s="13"/>
      <c r="R118" s="13"/>
      <c r="S118" s="13" t="s">
        <v>347</v>
      </c>
      <c r="U118" s="11" t="s">
        <v>151</v>
      </c>
      <c r="V118" s="17" t="s">
        <v>408</v>
      </c>
      <c r="W118" s="13"/>
      <c r="X118" s="13"/>
      <c r="Y118" s="13"/>
      <c r="Z118" s="123" t="s">
        <v>478</v>
      </c>
      <c r="AA118" s="13"/>
      <c r="AB118" s="5" t="s">
        <v>152</v>
      </c>
      <c r="AC118" s="5" t="s">
        <v>106</v>
      </c>
      <c r="AD118" s="11">
        <v>3732</v>
      </c>
      <c r="AE118" s="11" t="s">
        <v>114</v>
      </c>
      <c r="AF118" s="11">
        <v>3732</v>
      </c>
      <c r="AG118" s="5" t="s">
        <v>153</v>
      </c>
      <c r="AL118" s="14">
        <v>43161</v>
      </c>
      <c r="AM118" s="15" t="s">
        <v>154</v>
      </c>
      <c r="AN118" s="6">
        <v>2018</v>
      </c>
      <c r="AO118" s="14">
        <v>43161</v>
      </c>
      <c r="AP118" s="8" t="s">
        <v>473</v>
      </c>
    </row>
    <row r="119" spans="1:42" s="9" customFormat="1" ht="120" x14ac:dyDescent="0.25">
      <c r="A119" s="4" t="s">
        <v>146</v>
      </c>
      <c r="B119" s="42" t="s">
        <v>104</v>
      </c>
      <c r="C119" s="5">
        <v>2018</v>
      </c>
      <c r="D119" s="6" t="s">
        <v>147</v>
      </c>
      <c r="E119" s="50">
        <v>3734</v>
      </c>
      <c r="F119" s="8" t="s">
        <v>148</v>
      </c>
      <c r="G119" s="123" t="s">
        <v>478</v>
      </c>
      <c r="H119" s="51" t="s">
        <v>293</v>
      </c>
      <c r="I119" s="50">
        <v>3734</v>
      </c>
      <c r="J119" s="50">
        <v>3734</v>
      </c>
      <c r="K119" s="12" t="s">
        <v>294</v>
      </c>
      <c r="L119" s="12" t="s">
        <v>149</v>
      </c>
      <c r="M119" s="12">
        <v>3007</v>
      </c>
      <c r="N119" s="66">
        <v>43153</v>
      </c>
      <c r="O119" s="69">
        <v>5840.9</v>
      </c>
      <c r="P119" s="69">
        <v>6775.44</v>
      </c>
      <c r="Q119" s="19"/>
      <c r="R119" s="19"/>
      <c r="S119" s="5" t="s">
        <v>150</v>
      </c>
      <c r="T119" s="22"/>
      <c r="U119" s="4" t="s">
        <v>151</v>
      </c>
      <c r="V119" s="51" t="s">
        <v>293</v>
      </c>
      <c r="W119" s="19"/>
      <c r="X119" s="19"/>
      <c r="Y119" s="19"/>
      <c r="Z119" s="123" t="s">
        <v>478</v>
      </c>
      <c r="AA119" s="19"/>
      <c r="AB119" s="5" t="s">
        <v>152</v>
      </c>
      <c r="AC119" s="5" t="s">
        <v>106</v>
      </c>
      <c r="AD119" s="50">
        <v>3734</v>
      </c>
      <c r="AE119" s="42" t="s">
        <v>114</v>
      </c>
      <c r="AF119" s="50">
        <v>3734</v>
      </c>
      <c r="AG119" s="5" t="s">
        <v>153</v>
      </c>
      <c r="AH119" s="19"/>
      <c r="AI119" s="19"/>
      <c r="AJ119" s="19"/>
      <c r="AK119" s="19"/>
      <c r="AL119" s="14">
        <v>43161</v>
      </c>
      <c r="AM119" s="15" t="s">
        <v>154</v>
      </c>
      <c r="AN119" s="6">
        <v>2018</v>
      </c>
      <c r="AO119" s="14">
        <v>43161</v>
      </c>
      <c r="AP119" s="8" t="s">
        <v>473</v>
      </c>
    </row>
    <row r="120" spans="1:42" s="9" customFormat="1" ht="120" x14ac:dyDescent="0.25">
      <c r="A120" s="4" t="s">
        <v>146</v>
      </c>
      <c r="B120" s="4" t="s">
        <v>105</v>
      </c>
      <c r="C120" s="20">
        <v>2018</v>
      </c>
      <c r="D120" s="6" t="s">
        <v>147</v>
      </c>
      <c r="E120" s="20">
        <v>3733</v>
      </c>
      <c r="F120" s="8" t="s">
        <v>148</v>
      </c>
      <c r="G120" s="123" t="s">
        <v>478</v>
      </c>
      <c r="H120" s="54" t="s">
        <v>350</v>
      </c>
      <c r="I120" s="20">
        <v>3733</v>
      </c>
      <c r="J120" s="20">
        <v>3733</v>
      </c>
      <c r="K120" s="42" t="s">
        <v>174</v>
      </c>
      <c r="L120" s="20" t="s">
        <v>149</v>
      </c>
      <c r="M120" s="20">
        <v>3008</v>
      </c>
      <c r="N120" s="64">
        <v>43154</v>
      </c>
      <c r="O120" s="70">
        <v>11500</v>
      </c>
      <c r="P120" s="70">
        <v>13340</v>
      </c>
      <c r="Q120" s="19"/>
      <c r="R120" s="19"/>
      <c r="S120" s="20" t="s">
        <v>150</v>
      </c>
      <c r="T120" s="19"/>
      <c r="U120" s="42" t="s">
        <v>151</v>
      </c>
      <c r="V120" s="47" t="s">
        <v>350</v>
      </c>
      <c r="W120" s="19"/>
      <c r="X120" s="19"/>
      <c r="Y120" s="19"/>
      <c r="Z120" s="123" t="s">
        <v>478</v>
      </c>
      <c r="AA120" s="19"/>
      <c r="AB120" s="5" t="s">
        <v>152</v>
      </c>
      <c r="AC120" s="5" t="s">
        <v>106</v>
      </c>
      <c r="AD120" s="20">
        <v>3733</v>
      </c>
      <c r="AE120" s="42" t="s">
        <v>114</v>
      </c>
      <c r="AF120" s="20">
        <v>3733</v>
      </c>
      <c r="AG120" s="5" t="s">
        <v>153</v>
      </c>
      <c r="AH120" s="19"/>
      <c r="AI120" s="19"/>
      <c r="AJ120" s="19"/>
      <c r="AK120" s="19"/>
      <c r="AL120" s="14">
        <v>43161</v>
      </c>
      <c r="AM120" s="15" t="s">
        <v>154</v>
      </c>
      <c r="AN120" s="6">
        <v>2018</v>
      </c>
      <c r="AO120" s="14">
        <v>43161</v>
      </c>
      <c r="AP120" s="8" t="s">
        <v>473</v>
      </c>
    </row>
    <row r="121" spans="1:42" s="9" customFormat="1" ht="120" x14ac:dyDescent="0.25">
      <c r="A121" s="4" t="s">
        <v>146</v>
      </c>
      <c r="B121" s="42" t="s">
        <v>104</v>
      </c>
      <c r="C121" s="5">
        <v>2018</v>
      </c>
      <c r="D121" s="6" t="s">
        <v>147</v>
      </c>
      <c r="E121" s="13">
        <v>3712</v>
      </c>
      <c r="F121" s="8" t="s">
        <v>148</v>
      </c>
      <c r="G121" s="123" t="s">
        <v>478</v>
      </c>
      <c r="H121" s="17" t="s">
        <v>187</v>
      </c>
      <c r="I121" s="13">
        <v>3712</v>
      </c>
      <c r="J121" s="13">
        <v>3712</v>
      </c>
      <c r="K121" s="12" t="s">
        <v>149</v>
      </c>
      <c r="L121" s="12" t="s">
        <v>149</v>
      </c>
      <c r="M121" s="20">
        <v>3009</v>
      </c>
      <c r="N121" s="64">
        <v>43154</v>
      </c>
      <c r="O121" s="69">
        <v>4137.93</v>
      </c>
      <c r="P121" s="69">
        <v>4800</v>
      </c>
      <c r="Q121" s="19"/>
      <c r="R121" s="19"/>
      <c r="S121" s="5" t="s">
        <v>150</v>
      </c>
      <c r="T121" s="19"/>
      <c r="U121" s="4" t="s">
        <v>151</v>
      </c>
      <c r="V121" s="17" t="s">
        <v>187</v>
      </c>
      <c r="W121" s="19"/>
      <c r="X121" s="19"/>
      <c r="Y121" s="19"/>
      <c r="Z121" s="123" t="s">
        <v>478</v>
      </c>
      <c r="AA121" s="19"/>
      <c r="AB121" s="5" t="s">
        <v>152</v>
      </c>
      <c r="AC121" s="5" t="s">
        <v>106</v>
      </c>
      <c r="AD121" s="13">
        <v>3712</v>
      </c>
      <c r="AE121" s="5" t="s">
        <v>114</v>
      </c>
      <c r="AF121" s="13">
        <v>3712</v>
      </c>
      <c r="AG121" s="13" t="s">
        <v>153</v>
      </c>
      <c r="AH121" s="19"/>
      <c r="AI121" s="19"/>
      <c r="AJ121" s="19"/>
      <c r="AK121" s="19"/>
      <c r="AL121" s="14">
        <v>43161</v>
      </c>
      <c r="AM121" s="15" t="s">
        <v>154</v>
      </c>
      <c r="AN121" s="6">
        <v>2018</v>
      </c>
      <c r="AO121" s="14">
        <v>43161</v>
      </c>
      <c r="AP121" s="8" t="s">
        <v>473</v>
      </c>
    </row>
    <row r="122" spans="1:42" s="9" customFormat="1" ht="120" x14ac:dyDescent="0.25">
      <c r="A122" s="4" t="s">
        <v>146</v>
      </c>
      <c r="B122" s="4" t="s">
        <v>104</v>
      </c>
      <c r="C122" s="5">
        <v>2018</v>
      </c>
      <c r="D122" s="6" t="s">
        <v>147</v>
      </c>
      <c r="E122" s="11">
        <v>3719</v>
      </c>
      <c r="F122" s="8" t="s">
        <v>148</v>
      </c>
      <c r="G122" s="123" t="s">
        <v>478</v>
      </c>
      <c r="H122" s="17" t="s">
        <v>412</v>
      </c>
      <c r="I122" s="11">
        <v>3719</v>
      </c>
      <c r="J122" s="11">
        <v>3719</v>
      </c>
      <c r="K122" s="119" t="s">
        <v>234</v>
      </c>
      <c r="L122" s="12" t="s">
        <v>149</v>
      </c>
      <c r="M122" s="11">
        <v>3010</v>
      </c>
      <c r="N122" s="63">
        <v>43154</v>
      </c>
      <c r="O122" s="71">
        <v>5392.32</v>
      </c>
      <c r="P122" s="71">
        <v>6255.09</v>
      </c>
      <c r="S122" s="13" t="s">
        <v>347</v>
      </c>
      <c r="U122" s="11" t="s">
        <v>151</v>
      </c>
      <c r="V122" s="17" t="s">
        <v>412</v>
      </c>
      <c r="Z122" s="123" t="s">
        <v>478</v>
      </c>
      <c r="AB122" s="5" t="s">
        <v>152</v>
      </c>
      <c r="AC122" s="5" t="s">
        <v>106</v>
      </c>
      <c r="AD122" s="11">
        <v>3719</v>
      </c>
      <c r="AE122" s="11" t="s">
        <v>114</v>
      </c>
      <c r="AF122" s="11">
        <v>3719</v>
      </c>
      <c r="AG122" s="5" t="s">
        <v>153</v>
      </c>
      <c r="AL122" s="14">
        <v>43161</v>
      </c>
      <c r="AM122" s="15" t="s">
        <v>154</v>
      </c>
      <c r="AN122" s="6">
        <v>2018</v>
      </c>
      <c r="AO122" s="14">
        <v>43161</v>
      </c>
      <c r="AP122" s="8" t="s">
        <v>473</v>
      </c>
    </row>
    <row r="123" spans="1:42" s="9" customFormat="1" ht="120" x14ac:dyDescent="0.25">
      <c r="A123" s="4" t="s">
        <v>146</v>
      </c>
      <c r="B123" s="4" t="s">
        <v>104</v>
      </c>
      <c r="C123" s="5">
        <v>2018</v>
      </c>
      <c r="D123" s="6" t="s">
        <v>147</v>
      </c>
      <c r="E123" s="11">
        <v>3707</v>
      </c>
      <c r="F123" s="8" t="s">
        <v>148</v>
      </c>
      <c r="G123" s="123" t="s">
        <v>478</v>
      </c>
      <c r="H123" s="58" t="s">
        <v>413</v>
      </c>
      <c r="I123" s="11">
        <v>3707</v>
      </c>
      <c r="J123" s="11">
        <v>3707</v>
      </c>
      <c r="K123" s="12" t="s">
        <v>280</v>
      </c>
      <c r="L123" s="12" t="s">
        <v>149</v>
      </c>
      <c r="M123" s="11">
        <v>3011</v>
      </c>
      <c r="N123" s="63">
        <v>43154</v>
      </c>
      <c r="O123" s="71">
        <v>30058.799999999999</v>
      </c>
      <c r="P123" s="71">
        <v>34868.21</v>
      </c>
      <c r="S123" s="13" t="s">
        <v>347</v>
      </c>
      <c r="U123" s="11" t="s">
        <v>151</v>
      </c>
      <c r="V123" s="17" t="s">
        <v>413</v>
      </c>
      <c r="Z123" s="123" t="s">
        <v>478</v>
      </c>
      <c r="AB123" s="5" t="s">
        <v>152</v>
      </c>
      <c r="AC123" s="5" t="s">
        <v>106</v>
      </c>
      <c r="AD123" s="11">
        <v>3707</v>
      </c>
      <c r="AE123" s="11" t="s">
        <v>114</v>
      </c>
      <c r="AF123" s="11">
        <v>3707</v>
      </c>
      <c r="AG123" s="5" t="s">
        <v>153</v>
      </c>
      <c r="AL123" s="14">
        <v>43161</v>
      </c>
      <c r="AM123" s="15" t="s">
        <v>154</v>
      </c>
      <c r="AN123" s="6">
        <v>2018</v>
      </c>
      <c r="AO123" s="14">
        <v>43161</v>
      </c>
      <c r="AP123" s="8" t="s">
        <v>473</v>
      </c>
    </row>
    <row r="124" spans="1:42" s="9" customFormat="1" ht="120" x14ac:dyDescent="0.25">
      <c r="A124" s="4" t="s">
        <v>146</v>
      </c>
      <c r="B124" s="42" t="s">
        <v>104</v>
      </c>
      <c r="C124" s="5">
        <v>2018</v>
      </c>
      <c r="D124" s="6" t="s">
        <v>147</v>
      </c>
      <c r="E124" s="50">
        <v>3748</v>
      </c>
      <c r="F124" s="8" t="s">
        <v>148</v>
      </c>
      <c r="G124" s="123" t="s">
        <v>478</v>
      </c>
      <c r="H124" s="51" t="s">
        <v>295</v>
      </c>
      <c r="I124" s="50">
        <v>3748</v>
      </c>
      <c r="J124" s="50">
        <v>3748</v>
      </c>
      <c r="K124" s="12" t="s">
        <v>280</v>
      </c>
      <c r="L124" s="12" t="s">
        <v>149</v>
      </c>
      <c r="M124" s="12">
        <v>3012</v>
      </c>
      <c r="N124" s="66">
        <v>43157</v>
      </c>
      <c r="O124" s="69">
        <v>2300.5</v>
      </c>
      <c r="P124" s="69">
        <v>2668.58</v>
      </c>
      <c r="Q124" s="19"/>
      <c r="R124" s="19"/>
      <c r="S124" s="5" t="s">
        <v>150</v>
      </c>
      <c r="T124" s="22"/>
      <c r="U124" s="4" t="s">
        <v>151</v>
      </c>
      <c r="V124" s="51" t="s">
        <v>295</v>
      </c>
      <c r="W124" s="19"/>
      <c r="X124" s="19"/>
      <c r="Y124" s="19"/>
      <c r="Z124" s="123" t="s">
        <v>478</v>
      </c>
      <c r="AA124" s="19"/>
      <c r="AB124" s="5" t="s">
        <v>152</v>
      </c>
      <c r="AC124" s="5" t="s">
        <v>106</v>
      </c>
      <c r="AD124" s="50">
        <v>3748</v>
      </c>
      <c r="AE124" s="42" t="s">
        <v>114</v>
      </c>
      <c r="AF124" s="50">
        <v>3748</v>
      </c>
      <c r="AG124" s="5" t="s">
        <v>153</v>
      </c>
      <c r="AH124" s="19"/>
      <c r="AI124" s="19"/>
      <c r="AJ124" s="19"/>
      <c r="AK124" s="19"/>
      <c r="AL124" s="14">
        <v>43161</v>
      </c>
      <c r="AM124" s="15" t="s">
        <v>154</v>
      </c>
      <c r="AN124" s="6">
        <v>2018</v>
      </c>
      <c r="AO124" s="14">
        <v>43161</v>
      </c>
      <c r="AP124" s="8" t="s">
        <v>473</v>
      </c>
    </row>
    <row r="125" spans="1:42" s="9" customFormat="1" ht="225" x14ac:dyDescent="0.25">
      <c r="A125" s="4" t="s">
        <v>146</v>
      </c>
      <c r="B125" s="42" t="s">
        <v>104</v>
      </c>
      <c r="C125" s="5">
        <v>2018</v>
      </c>
      <c r="D125" s="6" t="s">
        <v>147</v>
      </c>
      <c r="E125" s="13">
        <v>3742</v>
      </c>
      <c r="F125" s="8" t="s">
        <v>148</v>
      </c>
      <c r="G125" s="123" t="s">
        <v>478</v>
      </c>
      <c r="H125" s="17" t="s">
        <v>188</v>
      </c>
      <c r="I125" s="13">
        <v>3742</v>
      </c>
      <c r="J125" s="13">
        <v>3742</v>
      </c>
      <c r="K125" s="12" t="s">
        <v>280</v>
      </c>
      <c r="L125" s="12" t="s">
        <v>149</v>
      </c>
      <c r="M125" s="20">
        <v>3013</v>
      </c>
      <c r="N125" s="64">
        <v>43157</v>
      </c>
      <c r="O125" s="69">
        <v>4418.82</v>
      </c>
      <c r="P125" s="69">
        <v>5125.84</v>
      </c>
      <c r="Q125" s="19"/>
      <c r="R125" s="19"/>
      <c r="S125" s="5" t="s">
        <v>150</v>
      </c>
      <c r="T125" s="19"/>
      <c r="U125" s="4" t="s">
        <v>151</v>
      </c>
      <c r="V125" s="17" t="s">
        <v>188</v>
      </c>
      <c r="W125" s="19"/>
      <c r="X125" s="19"/>
      <c r="Y125" s="19"/>
      <c r="Z125" s="123" t="s">
        <v>478</v>
      </c>
      <c r="AA125" s="19"/>
      <c r="AB125" s="5" t="s">
        <v>152</v>
      </c>
      <c r="AC125" s="5" t="s">
        <v>106</v>
      </c>
      <c r="AD125" s="13">
        <v>3742</v>
      </c>
      <c r="AE125" s="5" t="s">
        <v>114</v>
      </c>
      <c r="AF125" s="13">
        <v>3742</v>
      </c>
      <c r="AG125" s="13" t="s">
        <v>153</v>
      </c>
      <c r="AH125" s="19"/>
      <c r="AI125" s="19"/>
      <c r="AJ125" s="19"/>
      <c r="AK125" s="19"/>
      <c r="AL125" s="14">
        <v>43161</v>
      </c>
      <c r="AM125" s="15" t="s">
        <v>154</v>
      </c>
      <c r="AN125" s="6">
        <v>2018</v>
      </c>
      <c r="AO125" s="14">
        <v>43161</v>
      </c>
      <c r="AP125" s="8" t="s">
        <v>473</v>
      </c>
    </row>
    <row r="126" spans="1:42" s="9" customFormat="1" ht="120" x14ac:dyDescent="0.25">
      <c r="A126" s="4" t="s">
        <v>146</v>
      </c>
      <c r="B126" s="42" t="s">
        <v>104</v>
      </c>
      <c r="C126" s="5">
        <v>2018</v>
      </c>
      <c r="D126" s="6" t="s">
        <v>147</v>
      </c>
      <c r="E126" s="13">
        <v>3691</v>
      </c>
      <c r="F126" s="8" t="s">
        <v>148</v>
      </c>
      <c r="G126" s="123" t="s">
        <v>478</v>
      </c>
      <c r="H126" s="17" t="s">
        <v>182</v>
      </c>
      <c r="I126" s="13">
        <v>3691</v>
      </c>
      <c r="J126" s="13">
        <v>3691</v>
      </c>
      <c r="K126" s="42" t="s">
        <v>342</v>
      </c>
      <c r="L126" s="11" t="s">
        <v>175</v>
      </c>
      <c r="M126" s="20">
        <v>3014</v>
      </c>
      <c r="N126" s="64">
        <v>43157</v>
      </c>
      <c r="O126" s="69">
        <v>2460</v>
      </c>
      <c r="P126" s="69">
        <v>2853.6</v>
      </c>
      <c r="Q126" s="19"/>
      <c r="R126" s="19"/>
      <c r="S126" s="5" t="s">
        <v>150</v>
      </c>
      <c r="T126" s="19"/>
      <c r="U126" s="4" t="s">
        <v>151</v>
      </c>
      <c r="V126" s="17" t="s">
        <v>182</v>
      </c>
      <c r="W126" s="19"/>
      <c r="X126" s="19"/>
      <c r="Y126" s="19"/>
      <c r="Z126" s="123" t="s">
        <v>478</v>
      </c>
      <c r="AA126" s="19"/>
      <c r="AB126" s="5" t="s">
        <v>152</v>
      </c>
      <c r="AC126" s="5" t="s">
        <v>106</v>
      </c>
      <c r="AD126" s="13">
        <v>3691</v>
      </c>
      <c r="AE126" s="5" t="s">
        <v>114</v>
      </c>
      <c r="AF126" s="13">
        <v>3691</v>
      </c>
      <c r="AG126" s="13" t="s">
        <v>153</v>
      </c>
      <c r="AH126" s="19"/>
      <c r="AI126" s="19"/>
      <c r="AJ126" s="19"/>
      <c r="AK126" s="19"/>
      <c r="AL126" s="14">
        <v>43161</v>
      </c>
      <c r="AM126" s="15" t="s">
        <v>154</v>
      </c>
      <c r="AN126" s="6">
        <v>2018</v>
      </c>
      <c r="AO126" s="14">
        <v>43161</v>
      </c>
      <c r="AP126" s="8" t="s">
        <v>473</v>
      </c>
    </row>
    <row r="127" spans="1:42" s="9" customFormat="1" ht="120" x14ac:dyDescent="0.25">
      <c r="A127" s="4" t="s">
        <v>146</v>
      </c>
      <c r="B127" s="42" t="s">
        <v>104</v>
      </c>
      <c r="C127" s="5">
        <v>2018</v>
      </c>
      <c r="D127" s="6" t="s">
        <v>147</v>
      </c>
      <c r="E127" s="13">
        <v>3747</v>
      </c>
      <c r="F127" s="8" t="s">
        <v>148</v>
      </c>
      <c r="G127" s="123" t="s">
        <v>478</v>
      </c>
      <c r="H127" s="17" t="s">
        <v>189</v>
      </c>
      <c r="I127" s="13">
        <v>3747</v>
      </c>
      <c r="J127" s="13">
        <v>3747</v>
      </c>
      <c r="K127" s="12" t="s">
        <v>280</v>
      </c>
      <c r="L127" s="12" t="s">
        <v>149</v>
      </c>
      <c r="M127" s="20">
        <v>3016</v>
      </c>
      <c r="N127" s="64">
        <v>43157</v>
      </c>
      <c r="O127" s="69">
        <v>3468</v>
      </c>
      <c r="P127" s="69">
        <v>4022.88</v>
      </c>
      <c r="Q127" s="19"/>
      <c r="R127" s="19"/>
      <c r="S127" s="5" t="s">
        <v>150</v>
      </c>
      <c r="T127" s="19"/>
      <c r="U127" s="4" t="s">
        <v>151</v>
      </c>
      <c r="V127" s="17" t="s">
        <v>189</v>
      </c>
      <c r="W127" s="19"/>
      <c r="X127" s="19"/>
      <c r="Y127" s="19"/>
      <c r="Z127" s="123" t="s">
        <v>478</v>
      </c>
      <c r="AA127" s="19"/>
      <c r="AB127" s="5" t="s">
        <v>152</v>
      </c>
      <c r="AC127" s="5" t="s">
        <v>106</v>
      </c>
      <c r="AD127" s="13">
        <v>3747</v>
      </c>
      <c r="AE127" s="5" t="s">
        <v>114</v>
      </c>
      <c r="AF127" s="13">
        <v>3747</v>
      </c>
      <c r="AG127" s="13" t="s">
        <v>153</v>
      </c>
      <c r="AH127" s="19"/>
      <c r="AI127" s="19"/>
      <c r="AJ127" s="19"/>
      <c r="AK127" s="19"/>
      <c r="AL127" s="14">
        <v>43161</v>
      </c>
      <c r="AM127" s="15" t="s">
        <v>154</v>
      </c>
      <c r="AN127" s="6">
        <v>2018</v>
      </c>
      <c r="AO127" s="14">
        <v>43161</v>
      </c>
      <c r="AP127" s="8" t="s">
        <v>473</v>
      </c>
    </row>
    <row r="128" spans="1:42" s="9" customFormat="1" ht="285" x14ac:dyDescent="0.25">
      <c r="A128" s="4" t="s">
        <v>146</v>
      </c>
      <c r="B128" s="4" t="s">
        <v>104</v>
      </c>
      <c r="C128" s="20">
        <v>2018</v>
      </c>
      <c r="D128" s="6" t="s">
        <v>147</v>
      </c>
      <c r="E128" s="20">
        <v>3724</v>
      </c>
      <c r="F128" s="8" t="s">
        <v>148</v>
      </c>
      <c r="G128" s="123" t="s">
        <v>478</v>
      </c>
      <c r="H128" s="53" t="s">
        <v>349</v>
      </c>
      <c r="I128" s="20">
        <v>3724</v>
      </c>
      <c r="J128" s="20">
        <v>3724</v>
      </c>
      <c r="K128" s="12" t="s">
        <v>280</v>
      </c>
      <c r="L128" s="20" t="s">
        <v>149</v>
      </c>
      <c r="M128" s="20">
        <v>3017</v>
      </c>
      <c r="N128" s="64">
        <v>43157</v>
      </c>
      <c r="O128" s="70">
        <v>22478.3</v>
      </c>
      <c r="P128" s="70">
        <v>26074.84</v>
      </c>
      <c r="Q128" s="19"/>
      <c r="R128" s="19"/>
      <c r="S128" s="20" t="s">
        <v>150</v>
      </c>
      <c r="T128" s="19"/>
      <c r="U128" s="42" t="s">
        <v>151</v>
      </c>
      <c r="V128" s="47" t="s">
        <v>349</v>
      </c>
      <c r="W128" s="19"/>
      <c r="X128" s="19"/>
      <c r="Y128" s="19"/>
      <c r="Z128" s="123" t="s">
        <v>478</v>
      </c>
      <c r="AA128" s="19"/>
      <c r="AB128" s="5" t="s">
        <v>152</v>
      </c>
      <c r="AC128" s="5" t="s">
        <v>106</v>
      </c>
      <c r="AD128" s="20">
        <v>3724</v>
      </c>
      <c r="AE128" s="42" t="s">
        <v>114</v>
      </c>
      <c r="AF128" s="20">
        <v>3724</v>
      </c>
      <c r="AG128" s="5" t="s">
        <v>153</v>
      </c>
      <c r="AH128" s="19"/>
      <c r="AI128" s="19"/>
      <c r="AJ128" s="19"/>
      <c r="AK128" s="19"/>
      <c r="AL128" s="14">
        <v>43161</v>
      </c>
      <c r="AM128" s="15" t="s">
        <v>154</v>
      </c>
      <c r="AN128" s="6">
        <v>2018</v>
      </c>
      <c r="AO128" s="14">
        <v>43161</v>
      </c>
      <c r="AP128" s="8" t="s">
        <v>473</v>
      </c>
    </row>
    <row r="129" spans="1:42" s="9" customFormat="1" ht="120" x14ac:dyDescent="0.25">
      <c r="A129" s="4" t="s">
        <v>146</v>
      </c>
      <c r="B129" s="42" t="s">
        <v>104</v>
      </c>
      <c r="C129" s="42">
        <v>2018</v>
      </c>
      <c r="D129" s="6" t="s">
        <v>147</v>
      </c>
      <c r="E129" s="42">
        <v>3740</v>
      </c>
      <c r="F129" s="8" t="s">
        <v>148</v>
      </c>
      <c r="G129" s="123" t="s">
        <v>478</v>
      </c>
      <c r="H129" s="48" t="s">
        <v>250</v>
      </c>
      <c r="I129" s="42">
        <v>3740</v>
      </c>
      <c r="J129" s="42">
        <v>3740</v>
      </c>
      <c r="K129" s="12" t="s">
        <v>149</v>
      </c>
      <c r="L129" s="12" t="s">
        <v>149</v>
      </c>
      <c r="M129" s="42">
        <v>3018</v>
      </c>
      <c r="N129" s="64">
        <v>43157</v>
      </c>
      <c r="O129" s="69">
        <v>6075</v>
      </c>
      <c r="P129" s="69">
        <v>7047</v>
      </c>
      <c r="Q129" s="19"/>
      <c r="R129" s="19"/>
      <c r="S129" s="5" t="s">
        <v>150</v>
      </c>
      <c r="T129" s="22"/>
      <c r="U129" s="4" t="s">
        <v>151</v>
      </c>
      <c r="V129" s="47" t="s">
        <v>251</v>
      </c>
      <c r="W129" s="19"/>
      <c r="X129" s="19"/>
      <c r="Y129" s="19"/>
      <c r="Z129" s="123" t="s">
        <v>478</v>
      </c>
      <c r="AA129" s="19"/>
      <c r="AB129" s="5" t="s">
        <v>152</v>
      </c>
      <c r="AC129" s="5" t="s">
        <v>106</v>
      </c>
      <c r="AD129" s="42">
        <v>3740</v>
      </c>
      <c r="AE129" s="42" t="s">
        <v>114</v>
      </c>
      <c r="AF129" s="42">
        <v>3740</v>
      </c>
      <c r="AG129" s="13" t="s">
        <v>153</v>
      </c>
      <c r="AH129" s="22"/>
      <c r="AI129" s="22"/>
      <c r="AJ129" s="22"/>
      <c r="AK129" s="22"/>
      <c r="AL129" s="14">
        <v>43161</v>
      </c>
      <c r="AM129" s="15" t="s">
        <v>154</v>
      </c>
      <c r="AN129" s="6">
        <v>2018</v>
      </c>
      <c r="AO129" s="14">
        <v>43161</v>
      </c>
      <c r="AP129" s="8" t="s">
        <v>473</v>
      </c>
    </row>
    <row r="130" spans="1:42" s="9" customFormat="1" ht="120" x14ac:dyDescent="0.25">
      <c r="A130" s="4" t="s">
        <v>146</v>
      </c>
      <c r="B130" s="42" t="s">
        <v>104</v>
      </c>
      <c r="C130" s="42">
        <v>2018</v>
      </c>
      <c r="D130" s="6" t="s">
        <v>147</v>
      </c>
      <c r="E130" s="42">
        <v>3713</v>
      </c>
      <c r="F130" s="8" t="s">
        <v>148</v>
      </c>
      <c r="G130" s="123" t="s">
        <v>478</v>
      </c>
      <c r="H130" s="49" t="s">
        <v>245</v>
      </c>
      <c r="I130" s="42">
        <v>3713</v>
      </c>
      <c r="J130" s="42">
        <v>3713</v>
      </c>
      <c r="K130" s="12" t="s">
        <v>280</v>
      </c>
      <c r="L130" s="12" t="s">
        <v>149</v>
      </c>
      <c r="M130" s="42">
        <v>3019</v>
      </c>
      <c r="N130" s="64">
        <v>43157</v>
      </c>
      <c r="O130" s="69">
        <v>90699.99</v>
      </c>
      <c r="P130" s="69">
        <v>105211.9884</v>
      </c>
      <c r="Q130" s="19"/>
      <c r="R130" s="19"/>
      <c r="S130" s="5" t="s">
        <v>150</v>
      </c>
      <c r="T130" s="22"/>
      <c r="U130" s="4" t="s">
        <v>151</v>
      </c>
      <c r="V130" s="47" t="s">
        <v>245</v>
      </c>
      <c r="W130" s="19"/>
      <c r="X130" s="19"/>
      <c r="Y130" s="19"/>
      <c r="Z130" s="123" t="s">
        <v>478</v>
      </c>
      <c r="AA130" s="19"/>
      <c r="AB130" s="5" t="s">
        <v>152</v>
      </c>
      <c r="AC130" s="5" t="s">
        <v>106</v>
      </c>
      <c r="AD130" s="42">
        <v>3713</v>
      </c>
      <c r="AE130" s="42" t="s">
        <v>114</v>
      </c>
      <c r="AF130" s="42">
        <v>3713</v>
      </c>
      <c r="AG130" s="13" t="s">
        <v>153</v>
      </c>
      <c r="AH130" s="22"/>
      <c r="AI130" s="22"/>
      <c r="AJ130" s="22"/>
      <c r="AK130" s="22"/>
      <c r="AL130" s="14">
        <v>43161</v>
      </c>
      <c r="AM130" s="15" t="s">
        <v>154</v>
      </c>
      <c r="AN130" s="6">
        <v>2018</v>
      </c>
      <c r="AO130" s="14">
        <v>43161</v>
      </c>
      <c r="AP130" s="8" t="s">
        <v>473</v>
      </c>
    </row>
    <row r="131" spans="1:42" s="9" customFormat="1" ht="120" x14ac:dyDescent="0.25">
      <c r="A131" s="4" t="s">
        <v>146</v>
      </c>
      <c r="B131" s="4" t="s">
        <v>105</v>
      </c>
      <c r="C131" s="5">
        <v>2018</v>
      </c>
      <c r="D131" s="6" t="s">
        <v>147</v>
      </c>
      <c r="E131" s="11">
        <v>3741</v>
      </c>
      <c r="F131" s="8" t="s">
        <v>148</v>
      </c>
      <c r="G131" s="123" t="s">
        <v>478</v>
      </c>
      <c r="H131" s="17" t="s">
        <v>407</v>
      </c>
      <c r="I131" s="11">
        <v>3741</v>
      </c>
      <c r="J131" s="11">
        <v>3741</v>
      </c>
      <c r="K131" s="12" t="s">
        <v>174</v>
      </c>
      <c r="L131" s="12" t="s">
        <v>149</v>
      </c>
      <c r="M131" s="13">
        <v>3020</v>
      </c>
      <c r="N131" s="63">
        <v>43157</v>
      </c>
      <c r="O131" s="71">
        <v>9000</v>
      </c>
      <c r="P131" s="72">
        <v>10440</v>
      </c>
      <c r="Q131" s="13"/>
      <c r="R131" s="13"/>
      <c r="S131" s="13" t="s">
        <v>347</v>
      </c>
      <c r="U131" s="11" t="s">
        <v>151</v>
      </c>
      <c r="V131" s="17" t="s">
        <v>407</v>
      </c>
      <c r="W131" s="13"/>
      <c r="X131" s="13"/>
      <c r="Y131" s="13"/>
      <c r="Z131" s="123" t="s">
        <v>478</v>
      </c>
      <c r="AA131" s="13"/>
      <c r="AB131" s="5" t="s">
        <v>152</v>
      </c>
      <c r="AC131" s="5" t="s">
        <v>106</v>
      </c>
      <c r="AD131" s="11">
        <v>3741</v>
      </c>
      <c r="AE131" s="11" t="s">
        <v>114</v>
      </c>
      <c r="AF131" s="11">
        <v>3741</v>
      </c>
      <c r="AG131" s="5" t="s">
        <v>153</v>
      </c>
      <c r="AL131" s="14">
        <v>43161</v>
      </c>
      <c r="AM131" s="15" t="s">
        <v>154</v>
      </c>
      <c r="AN131" s="6">
        <v>2018</v>
      </c>
      <c r="AO131" s="14">
        <v>43161</v>
      </c>
      <c r="AP131" s="8" t="s">
        <v>473</v>
      </c>
    </row>
    <row r="132" spans="1:42" s="9" customFormat="1" ht="120" x14ac:dyDescent="0.25">
      <c r="A132" s="4" t="s">
        <v>146</v>
      </c>
      <c r="B132" s="4" t="s">
        <v>105</v>
      </c>
      <c r="C132" s="5">
        <v>2018</v>
      </c>
      <c r="D132" s="6" t="s">
        <v>147</v>
      </c>
      <c r="E132" s="11">
        <v>3743</v>
      </c>
      <c r="F132" s="8" t="s">
        <v>148</v>
      </c>
      <c r="G132" s="123" t="s">
        <v>478</v>
      </c>
      <c r="H132" s="17" t="s">
        <v>403</v>
      </c>
      <c r="I132" s="11">
        <v>3743</v>
      </c>
      <c r="J132" s="11">
        <v>3743</v>
      </c>
      <c r="K132" s="12" t="s">
        <v>174</v>
      </c>
      <c r="L132" s="12" t="s">
        <v>149</v>
      </c>
      <c r="M132" s="13">
        <v>3021</v>
      </c>
      <c r="N132" s="63">
        <v>43157</v>
      </c>
      <c r="O132" s="71">
        <v>8000</v>
      </c>
      <c r="P132" s="72">
        <v>9280</v>
      </c>
      <c r="Q132" s="13"/>
      <c r="R132" s="13"/>
      <c r="S132" s="13" t="s">
        <v>347</v>
      </c>
      <c r="U132" s="11" t="s">
        <v>151</v>
      </c>
      <c r="V132" s="17" t="s">
        <v>403</v>
      </c>
      <c r="W132" s="13"/>
      <c r="X132" s="13"/>
      <c r="Y132" s="13"/>
      <c r="Z132" s="123" t="s">
        <v>478</v>
      </c>
      <c r="AA132" s="13"/>
      <c r="AB132" s="5" t="s">
        <v>152</v>
      </c>
      <c r="AC132" s="5" t="s">
        <v>106</v>
      </c>
      <c r="AD132" s="11">
        <v>3743</v>
      </c>
      <c r="AE132" s="11" t="s">
        <v>114</v>
      </c>
      <c r="AF132" s="11">
        <v>3743</v>
      </c>
      <c r="AG132" s="5" t="s">
        <v>153</v>
      </c>
      <c r="AL132" s="14">
        <v>43161</v>
      </c>
      <c r="AM132" s="15" t="s">
        <v>154</v>
      </c>
      <c r="AN132" s="6">
        <v>2018</v>
      </c>
      <c r="AO132" s="14">
        <v>43161</v>
      </c>
      <c r="AP132" s="8" t="s">
        <v>473</v>
      </c>
    </row>
    <row r="133" spans="1:42" s="9" customFormat="1" ht="120" x14ac:dyDescent="0.25">
      <c r="A133" s="4" t="s">
        <v>146</v>
      </c>
      <c r="B133" s="4" t="s">
        <v>105</v>
      </c>
      <c r="C133" s="5">
        <v>2018</v>
      </c>
      <c r="D133" s="6" t="s">
        <v>147</v>
      </c>
      <c r="E133" s="11">
        <v>3749</v>
      </c>
      <c r="F133" s="8" t="s">
        <v>148</v>
      </c>
      <c r="G133" s="123" t="s">
        <v>478</v>
      </c>
      <c r="H133" s="17" t="s">
        <v>403</v>
      </c>
      <c r="I133" s="11">
        <v>3749</v>
      </c>
      <c r="J133" s="11">
        <v>3749</v>
      </c>
      <c r="K133" s="12" t="s">
        <v>174</v>
      </c>
      <c r="L133" s="12" t="s">
        <v>149</v>
      </c>
      <c r="M133" s="13">
        <v>3022</v>
      </c>
      <c r="N133" s="63">
        <v>43157</v>
      </c>
      <c r="O133" s="71">
        <v>11000</v>
      </c>
      <c r="P133" s="72">
        <v>12760</v>
      </c>
      <c r="Q133" s="13"/>
      <c r="R133" s="13"/>
      <c r="S133" s="13" t="s">
        <v>347</v>
      </c>
      <c r="U133" s="11" t="s">
        <v>151</v>
      </c>
      <c r="V133" s="17" t="s">
        <v>403</v>
      </c>
      <c r="W133" s="13"/>
      <c r="X133" s="13"/>
      <c r="Y133" s="13"/>
      <c r="Z133" s="123" t="s">
        <v>478</v>
      </c>
      <c r="AA133" s="13"/>
      <c r="AB133" s="5" t="s">
        <v>152</v>
      </c>
      <c r="AC133" s="5" t="s">
        <v>106</v>
      </c>
      <c r="AD133" s="11">
        <v>3749</v>
      </c>
      <c r="AE133" s="11" t="s">
        <v>114</v>
      </c>
      <c r="AF133" s="11">
        <v>3749</v>
      </c>
      <c r="AG133" s="5" t="s">
        <v>153</v>
      </c>
      <c r="AL133" s="14">
        <v>43161</v>
      </c>
      <c r="AM133" s="15" t="s">
        <v>154</v>
      </c>
      <c r="AN133" s="6">
        <v>2018</v>
      </c>
      <c r="AO133" s="14">
        <v>43161</v>
      </c>
      <c r="AP133" s="8" t="s">
        <v>473</v>
      </c>
    </row>
    <row r="134" spans="1:42" s="9" customFormat="1" ht="120" x14ac:dyDescent="0.25">
      <c r="A134" s="4" t="s">
        <v>146</v>
      </c>
      <c r="B134" s="4" t="s">
        <v>105</v>
      </c>
      <c r="C134" s="5">
        <v>2018</v>
      </c>
      <c r="D134" s="6" t="s">
        <v>147</v>
      </c>
      <c r="E134" s="11">
        <v>3750</v>
      </c>
      <c r="F134" s="8" t="s">
        <v>148</v>
      </c>
      <c r="G134" s="123" t="s">
        <v>478</v>
      </c>
      <c r="H134" s="17" t="s">
        <v>409</v>
      </c>
      <c r="I134" s="11">
        <v>3750</v>
      </c>
      <c r="J134" s="11">
        <v>3750</v>
      </c>
      <c r="K134" s="12" t="s">
        <v>174</v>
      </c>
      <c r="L134" s="12" t="s">
        <v>149</v>
      </c>
      <c r="M134" s="13">
        <v>3023</v>
      </c>
      <c r="N134" s="63">
        <v>43157</v>
      </c>
      <c r="O134" s="71">
        <v>14500</v>
      </c>
      <c r="P134" s="72">
        <v>16820</v>
      </c>
      <c r="Q134" s="13"/>
      <c r="R134" s="13"/>
      <c r="S134" s="13" t="s">
        <v>347</v>
      </c>
      <c r="U134" s="11" t="s">
        <v>151</v>
      </c>
      <c r="V134" s="17" t="s">
        <v>409</v>
      </c>
      <c r="W134" s="13"/>
      <c r="X134" s="13"/>
      <c r="Y134" s="13"/>
      <c r="Z134" s="123" t="s">
        <v>478</v>
      </c>
      <c r="AA134" s="13"/>
      <c r="AB134" s="5" t="s">
        <v>152</v>
      </c>
      <c r="AC134" s="5" t="s">
        <v>106</v>
      </c>
      <c r="AD134" s="11">
        <v>3750</v>
      </c>
      <c r="AE134" s="11" t="s">
        <v>114</v>
      </c>
      <c r="AF134" s="11">
        <v>3750</v>
      </c>
      <c r="AG134" s="5" t="s">
        <v>153</v>
      </c>
      <c r="AL134" s="14">
        <v>43161</v>
      </c>
      <c r="AM134" s="15" t="s">
        <v>154</v>
      </c>
      <c r="AN134" s="6">
        <v>2018</v>
      </c>
      <c r="AO134" s="14">
        <v>43161</v>
      </c>
      <c r="AP134" s="8" t="s">
        <v>473</v>
      </c>
    </row>
    <row r="135" spans="1:42" s="9" customFormat="1" ht="120" x14ac:dyDescent="0.25">
      <c r="A135" s="4" t="s">
        <v>146</v>
      </c>
      <c r="B135" s="4" t="s">
        <v>105</v>
      </c>
      <c r="C135" s="20">
        <v>2018</v>
      </c>
      <c r="D135" s="6" t="s">
        <v>147</v>
      </c>
      <c r="E135" s="20">
        <v>3745</v>
      </c>
      <c r="F135" s="8" t="s">
        <v>148</v>
      </c>
      <c r="G135" s="123" t="s">
        <v>478</v>
      </c>
      <c r="H135" s="54" t="s">
        <v>353</v>
      </c>
      <c r="I135" s="20">
        <v>3745</v>
      </c>
      <c r="J135" s="20">
        <v>3745</v>
      </c>
      <c r="K135" s="11" t="s">
        <v>282</v>
      </c>
      <c r="L135" s="20" t="s">
        <v>149</v>
      </c>
      <c r="M135" s="20">
        <v>3025</v>
      </c>
      <c r="N135" s="64">
        <v>43158</v>
      </c>
      <c r="O135" s="70">
        <v>9016</v>
      </c>
      <c r="P135" s="70">
        <v>10458.56</v>
      </c>
      <c r="Q135" s="19"/>
      <c r="R135" s="19"/>
      <c r="S135" s="20" t="s">
        <v>347</v>
      </c>
      <c r="T135" s="19"/>
      <c r="U135" s="42" t="s">
        <v>151</v>
      </c>
      <c r="V135" s="47" t="s">
        <v>353</v>
      </c>
      <c r="W135" s="19"/>
      <c r="X135" s="19"/>
      <c r="Y135" s="19"/>
      <c r="Z135" s="123" t="s">
        <v>478</v>
      </c>
      <c r="AA135" s="19"/>
      <c r="AB135" s="5" t="s">
        <v>152</v>
      </c>
      <c r="AC135" s="5" t="s">
        <v>106</v>
      </c>
      <c r="AD135" s="20">
        <v>3745</v>
      </c>
      <c r="AE135" s="42" t="s">
        <v>114</v>
      </c>
      <c r="AF135" s="20">
        <v>3745</v>
      </c>
      <c r="AG135" s="5" t="s">
        <v>153</v>
      </c>
      <c r="AH135" s="19"/>
      <c r="AI135" s="19"/>
      <c r="AJ135" s="19"/>
      <c r="AK135" s="19"/>
      <c r="AL135" s="14">
        <v>43161</v>
      </c>
      <c r="AM135" s="15" t="s">
        <v>154</v>
      </c>
      <c r="AN135" s="6">
        <v>2018</v>
      </c>
      <c r="AO135" s="14">
        <v>43161</v>
      </c>
      <c r="AP135" s="8" t="s">
        <v>473</v>
      </c>
    </row>
    <row r="136" spans="1:42" s="9" customFormat="1" ht="120" x14ac:dyDescent="0.25">
      <c r="A136" s="4" t="s">
        <v>146</v>
      </c>
      <c r="B136" s="42" t="s">
        <v>104</v>
      </c>
      <c r="C136" s="5">
        <v>2018</v>
      </c>
      <c r="D136" s="6" t="s">
        <v>147</v>
      </c>
      <c r="E136" s="50">
        <v>3761</v>
      </c>
      <c r="F136" s="8" t="s">
        <v>148</v>
      </c>
      <c r="G136" s="123" t="s">
        <v>478</v>
      </c>
      <c r="H136" s="51" t="s">
        <v>296</v>
      </c>
      <c r="I136" s="50">
        <v>3761</v>
      </c>
      <c r="J136" s="50">
        <v>3761</v>
      </c>
      <c r="K136" s="12" t="s">
        <v>280</v>
      </c>
      <c r="L136" s="12" t="s">
        <v>149</v>
      </c>
      <c r="M136" s="12">
        <v>3026</v>
      </c>
      <c r="N136" s="66">
        <v>43158</v>
      </c>
      <c r="O136" s="69">
        <v>3160</v>
      </c>
      <c r="P136" s="69">
        <v>3665.6</v>
      </c>
      <c r="Q136" s="19"/>
      <c r="R136" s="19"/>
      <c r="S136" s="5" t="s">
        <v>150</v>
      </c>
      <c r="T136" s="22"/>
      <c r="U136" s="4" t="s">
        <v>151</v>
      </c>
      <c r="V136" s="51" t="s">
        <v>296</v>
      </c>
      <c r="W136" s="19"/>
      <c r="X136" s="19"/>
      <c r="Y136" s="19"/>
      <c r="Z136" s="123" t="s">
        <v>478</v>
      </c>
      <c r="AA136" s="19"/>
      <c r="AB136" s="5" t="s">
        <v>152</v>
      </c>
      <c r="AC136" s="5" t="s">
        <v>106</v>
      </c>
      <c r="AD136" s="50">
        <v>3761</v>
      </c>
      <c r="AE136" s="42" t="s">
        <v>114</v>
      </c>
      <c r="AF136" s="50">
        <v>3761</v>
      </c>
      <c r="AG136" s="5" t="s">
        <v>153</v>
      </c>
      <c r="AH136" s="19"/>
      <c r="AI136" s="19"/>
      <c r="AJ136" s="19"/>
      <c r="AK136" s="19"/>
      <c r="AL136" s="14">
        <v>43161</v>
      </c>
      <c r="AM136" s="15" t="s">
        <v>154</v>
      </c>
      <c r="AN136" s="6">
        <v>2018</v>
      </c>
      <c r="AO136" s="14">
        <v>43161</v>
      </c>
      <c r="AP136" s="8" t="s">
        <v>473</v>
      </c>
    </row>
    <row r="137" spans="1:42" s="9" customFormat="1" ht="120" x14ac:dyDescent="0.25">
      <c r="A137" s="4" t="s">
        <v>146</v>
      </c>
      <c r="B137" s="4" t="s">
        <v>105</v>
      </c>
      <c r="C137" s="5">
        <v>2018</v>
      </c>
      <c r="D137" s="6" t="s">
        <v>147</v>
      </c>
      <c r="E137" s="11">
        <v>3751</v>
      </c>
      <c r="F137" s="8" t="s">
        <v>148</v>
      </c>
      <c r="G137" s="123" t="s">
        <v>478</v>
      </c>
      <c r="H137" s="17" t="s">
        <v>403</v>
      </c>
      <c r="I137" s="11">
        <v>3751</v>
      </c>
      <c r="J137" s="11">
        <v>3751</v>
      </c>
      <c r="K137" s="12" t="s">
        <v>174</v>
      </c>
      <c r="L137" s="12" t="s">
        <v>149</v>
      </c>
      <c r="M137" s="13">
        <v>3027</v>
      </c>
      <c r="N137" s="63">
        <v>43158</v>
      </c>
      <c r="O137" s="71">
        <v>10000</v>
      </c>
      <c r="P137" s="72">
        <v>11600</v>
      </c>
      <c r="Q137" s="13"/>
      <c r="R137" s="13"/>
      <c r="S137" s="13" t="s">
        <v>347</v>
      </c>
      <c r="U137" s="11" t="s">
        <v>151</v>
      </c>
      <c r="V137" s="17" t="s">
        <v>403</v>
      </c>
      <c r="W137" s="13"/>
      <c r="X137" s="13"/>
      <c r="Y137" s="13"/>
      <c r="Z137" s="123" t="s">
        <v>478</v>
      </c>
      <c r="AA137" s="13"/>
      <c r="AB137" s="5" t="s">
        <v>152</v>
      </c>
      <c r="AC137" s="5" t="s">
        <v>106</v>
      </c>
      <c r="AD137" s="11">
        <v>3751</v>
      </c>
      <c r="AE137" s="11" t="s">
        <v>114</v>
      </c>
      <c r="AF137" s="11">
        <v>3751</v>
      </c>
      <c r="AG137" s="5" t="s">
        <v>153</v>
      </c>
      <c r="AL137" s="14">
        <v>43161</v>
      </c>
      <c r="AM137" s="15" t="s">
        <v>154</v>
      </c>
      <c r="AN137" s="6">
        <v>2018</v>
      </c>
      <c r="AO137" s="14">
        <v>43161</v>
      </c>
      <c r="AP137" s="8" t="s">
        <v>473</v>
      </c>
    </row>
    <row r="138" spans="1:42" s="9" customFormat="1" ht="120" x14ac:dyDescent="0.25">
      <c r="A138" s="4" t="s">
        <v>146</v>
      </c>
      <c r="B138" s="42" t="s">
        <v>104</v>
      </c>
      <c r="C138" s="5">
        <v>2018</v>
      </c>
      <c r="D138" s="6" t="s">
        <v>147</v>
      </c>
      <c r="E138" s="50">
        <v>3714</v>
      </c>
      <c r="F138" s="8" t="s">
        <v>148</v>
      </c>
      <c r="G138" s="123" t="s">
        <v>478</v>
      </c>
      <c r="H138" s="51" t="s">
        <v>291</v>
      </c>
      <c r="I138" s="50">
        <v>3714</v>
      </c>
      <c r="J138" s="50">
        <v>3714</v>
      </c>
      <c r="K138" s="12" t="s">
        <v>280</v>
      </c>
      <c r="L138" s="12" t="s">
        <v>149</v>
      </c>
      <c r="M138" s="12">
        <v>3028</v>
      </c>
      <c r="N138" s="66">
        <v>43159</v>
      </c>
      <c r="O138" s="69">
        <v>30145</v>
      </c>
      <c r="P138" s="69">
        <v>34968.199999999997</v>
      </c>
      <c r="Q138" s="19"/>
      <c r="R138" s="19"/>
      <c r="S138" s="5" t="s">
        <v>150</v>
      </c>
      <c r="T138" s="22"/>
      <c r="U138" s="4" t="s">
        <v>151</v>
      </c>
      <c r="V138" s="51" t="s">
        <v>291</v>
      </c>
      <c r="W138" s="19"/>
      <c r="X138" s="19"/>
      <c r="Y138" s="19"/>
      <c r="Z138" s="123" t="s">
        <v>478</v>
      </c>
      <c r="AA138" s="19"/>
      <c r="AB138" s="5" t="s">
        <v>152</v>
      </c>
      <c r="AC138" s="5" t="s">
        <v>106</v>
      </c>
      <c r="AD138" s="50">
        <v>3714</v>
      </c>
      <c r="AE138" s="42" t="s">
        <v>114</v>
      </c>
      <c r="AF138" s="50">
        <v>3714</v>
      </c>
      <c r="AG138" s="5" t="s">
        <v>153</v>
      </c>
      <c r="AH138" s="19"/>
      <c r="AI138" s="19"/>
      <c r="AJ138" s="19"/>
      <c r="AK138" s="19"/>
      <c r="AL138" s="14">
        <v>43161</v>
      </c>
      <c r="AM138" s="15" t="s">
        <v>154</v>
      </c>
      <c r="AN138" s="6">
        <v>2018</v>
      </c>
      <c r="AO138" s="14">
        <v>43161</v>
      </c>
      <c r="AP138" s="8" t="s">
        <v>473</v>
      </c>
    </row>
    <row r="139" spans="1:42" s="9" customFormat="1" ht="120" x14ac:dyDescent="0.25">
      <c r="A139" s="4" t="s">
        <v>146</v>
      </c>
      <c r="B139" s="42" t="s">
        <v>104</v>
      </c>
      <c r="C139" s="5">
        <v>2018</v>
      </c>
      <c r="D139" s="6" t="s">
        <v>147</v>
      </c>
      <c r="E139" s="50">
        <v>3765</v>
      </c>
      <c r="F139" s="8" t="s">
        <v>148</v>
      </c>
      <c r="G139" s="123" t="s">
        <v>478</v>
      </c>
      <c r="H139" s="51" t="s">
        <v>297</v>
      </c>
      <c r="I139" s="50">
        <v>3765</v>
      </c>
      <c r="J139" s="50">
        <v>3765</v>
      </c>
      <c r="K139" s="42" t="s">
        <v>342</v>
      </c>
      <c r="L139" s="12" t="s">
        <v>149</v>
      </c>
      <c r="M139" s="12">
        <v>3029</v>
      </c>
      <c r="N139" s="66">
        <v>43159</v>
      </c>
      <c r="O139" s="69">
        <v>20142</v>
      </c>
      <c r="P139" s="69">
        <v>23364.720000000001</v>
      </c>
      <c r="Q139" s="19"/>
      <c r="R139" s="19"/>
      <c r="S139" s="5" t="s">
        <v>150</v>
      </c>
      <c r="T139" s="22"/>
      <c r="U139" s="4" t="s">
        <v>151</v>
      </c>
      <c r="V139" s="51" t="s">
        <v>297</v>
      </c>
      <c r="W139" s="19"/>
      <c r="X139" s="19"/>
      <c r="Y139" s="19"/>
      <c r="Z139" s="123" t="s">
        <v>478</v>
      </c>
      <c r="AA139" s="19"/>
      <c r="AB139" s="5" t="s">
        <v>152</v>
      </c>
      <c r="AC139" s="5" t="s">
        <v>106</v>
      </c>
      <c r="AD139" s="50">
        <v>3765</v>
      </c>
      <c r="AE139" s="42" t="s">
        <v>114</v>
      </c>
      <c r="AF139" s="50">
        <v>3765</v>
      </c>
      <c r="AG139" s="5" t="s">
        <v>153</v>
      </c>
      <c r="AH139" s="19"/>
      <c r="AI139" s="19"/>
      <c r="AJ139" s="19"/>
      <c r="AK139" s="19"/>
      <c r="AL139" s="14">
        <v>43161</v>
      </c>
      <c r="AM139" s="15" t="s">
        <v>154</v>
      </c>
      <c r="AN139" s="6">
        <v>2018</v>
      </c>
      <c r="AO139" s="14">
        <v>43161</v>
      </c>
      <c r="AP139" s="8" t="s">
        <v>473</v>
      </c>
    </row>
    <row r="140" spans="1:42" s="9" customFormat="1" ht="120" x14ac:dyDescent="0.25">
      <c r="A140" s="4" t="s">
        <v>146</v>
      </c>
      <c r="B140" s="42" t="s">
        <v>104</v>
      </c>
      <c r="C140" s="5">
        <v>2018</v>
      </c>
      <c r="D140" s="6" t="s">
        <v>147</v>
      </c>
      <c r="E140" s="21">
        <v>3766</v>
      </c>
      <c r="F140" s="8" t="s">
        <v>148</v>
      </c>
      <c r="G140" s="123" t="s">
        <v>478</v>
      </c>
      <c r="H140" s="22" t="s">
        <v>190</v>
      </c>
      <c r="I140" s="13">
        <v>3030</v>
      </c>
      <c r="J140" s="13">
        <v>3030</v>
      </c>
      <c r="K140" s="12" t="s">
        <v>149</v>
      </c>
      <c r="L140" s="12" t="s">
        <v>149</v>
      </c>
      <c r="M140" s="13">
        <v>3030</v>
      </c>
      <c r="N140" s="63">
        <v>43159</v>
      </c>
      <c r="O140" s="69">
        <v>4200</v>
      </c>
      <c r="P140" s="69">
        <v>4200</v>
      </c>
      <c r="Q140" s="22"/>
      <c r="R140" s="22"/>
      <c r="S140" s="5" t="s">
        <v>150</v>
      </c>
      <c r="T140" s="22"/>
      <c r="U140" s="4" t="s">
        <v>151</v>
      </c>
      <c r="V140" s="17" t="s">
        <v>190</v>
      </c>
      <c r="W140" s="22"/>
      <c r="X140" s="22"/>
      <c r="Y140" s="22"/>
      <c r="Z140" s="123" t="s">
        <v>478</v>
      </c>
      <c r="AA140" s="22"/>
      <c r="AB140" s="5" t="s">
        <v>152</v>
      </c>
      <c r="AC140" s="5" t="s">
        <v>106</v>
      </c>
      <c r="AD140" s="13">
        <v>3766</v>
      </c>
      <c r="AE140" s="5" t="s">
        <v>114</v>
      </c>
      <c r="AF140" s="13">
        <v>3766</v>
      </c>
      <c r="AG140" s="13" t="s">
        <v>153</v>
      </c>
      <c r="AH140" s="22"/>
      <c r="AI140" s="22"/>
      <c r="AJ140" s="22"/>
      <c r="AK140" s="22"/>
      <c r="AL140" s="14">
        <v>43161</v>
      </c>
      <c r="AM140" s="15" t="s">
        <v>154</v>
      </c>
      <c r="AN140" s="6">
        <v>2018</v>
      </c>
      <c r="AO140" s="14">
        <v>43161</v>
      </c>
      <c r="AP140" s="8" t="s">
        <v>473</v>
      </c>
    </row>
    <row r="141" spans="1:42" s="9" customFormat="1" ht="120" x14ac:dyDescent="0.25">
      <c r="A141" s="4" t="s">
        <v>146</v>
      </c>
      <c r="B141" s="4" t="s">
        <v>104</v>
      </c>
      <c r="C141" s="20">
        <v>2018</v>
      </c>
      <c r="D141" s="6" t="s">
        <v>147</v>
      </c>
      <c r="E141" s="20">
        <v>3770</v>
      </c>
      <c r="F141" s="8" t="s">
        <v>148</v>
      </c>
      <c r="G141" s="123" t="s">
        <v>478</v>
      </c>
      <c r="H141" s="55" t="s">
        <v>351</v>
      </c>
      <c r="I141" s="20">
        <v>3770</v>
      </c>
      <c r="J141" s="20">
        <v>3770</v>
      </c>
      <c r="K141" s="42" t="s">
        <v>352</v>
      </c>
      <c r="L141" s="20" t="s">
        <v>149</v>
      </c>
      <c r="M141" s="20">
        <v>3032</v>
      </c>
      <c r="N141" s="64">
        <v>43159</v>
      </c>
      <c r="O141" s="70">
        <v>16332</v>
      </c>
      <c r="P141" s="70">
        <v>18945.12</v>
      </c>
      <c r="Q141" s="19"/>
      <c r="R141" s="19"/>
      <c r="S141" s="20" t="s">
        <v>150</v>
      </c>
      <c r="T141" s="19"/>
      <c r="U141" s="11" t="s">
        <v>151</v>
      </c>
      <c r="V141" s="61" t="s">
        <v>351</v>
      </c>
      <c r="W141" s="19"/>
      <c r="X141" s="19"/>
      <c r="Y141" s="19"/>
      <c r="Z141" s="123" t="s">
        <v>478</v>
      </c>
      <c r="AA141" s="19"/>
      <c r="AB141" s="5" t="s">
        <v>152</v>
      </c>
      <c r="AC141" s="5" t="s">
        <v>106</v>
      </c>
      <c r="AD141" s="20">
        <v>3770</v>
      </c>
      <c r="AE141" s="42" t="s">
        <v>114</v>
      </c>
      <c r="AF141" s="20">
        <v>3770</v>
      </c>
      <c r="AG141" s="5" t="s">
        <v>153</v>
      </c>
      <c r="AH141" s="19"/>
      <c r="AI141" s="19"/>
      <c r="AJ141" s="19"/>
      <c r="AK141" s="19"/>
      <c r="AL141" s="14">
        <v>43161</v>
      </c>
      <c r="AM141" s="15" t="s">
        <v>154</v>
      </c>
      <c r="AN141" s="6">
        <v>2018</v>
      </c>
      <c r="AO141" s="14">
        <v>43161</v>
      </c>
      <c r="AP141" s="8" t="s">
        <v>473</v>
      </c>
    </row>
    <row r="142" spans="1:42" s="9" customFormat="1" ht="120" x14ac:dyDescent="0.25">
      <c r="A142" s="4" t="s">
        <v>146</v>
      </c>
      <c r="B142" s="4" t="s">
        <v>104</v>
      </c>
      <c r="C142" s="20">
        <v>2018</v>
      </c>
      <c r="D142" s="6" t="s">
        <v>147</v>
      </c>
      <c r="E142" s="20">
        <v>3679</v>
      </c>
      <c r="F142" s="8" t="s">
        <v>148</v>
      </c>
      <c r="G142" s="123" t="s">
        <v>478</v>
      </c>
      <c r="H142" s="55" t="s">
        <v>458</v>
      </c>
      <c r="I142" s="20">
        <v>3679</v>
      </c>
      <c r="J142" s="20">
        <v>3679</v>
      </c>
      <c r="K142" s="12" t="s">
        <v>149</v>
      </c>
      <c r="L142" s="20" t="s">
        <v>149</v>
      </c>
      <c r="M142" s="20">
        <v>3034</v>
      </c>
      <c r="N142" s="64">
        <v>43159</v>
      </c>
      <c r="O142" s="70">
        <v>12823.91</v>
      </c>
      <c r="P142" s="70">
        <v>14875.76</v>
      </c>
      <c r="Q142" s="19"/>
      <c r="R142" s="19"/>
      <c r="S142" s="20" t="s">
        <v>150</v>
      </c>
      <c r="T142" s="19"/>
      <c r="U142" s="11" t="s">
        <v>151</v>
      </c>
      <c r="V142" s="55" t="s">
        <v>458</v>
      </c>
      <c r="W142" s="19"/>
      <c r="X142" s="19"/>
      <c r="Y142" s="19"/>
      <c r="Z142" s="123" t="s">
        <v>478</v>
      </c>
      <c r="AA142" s="19"/>
      <c r="AB142" s="5" t="s">
        <v>152</v>
      </c>
      <c r="AC142" s="5" t="s">
        <v>106</v>
      </c>
      <c r="AD142" s="20">
        <v>3679</v>
      </c>
      <c r="AE142" s="42" t="s">
        <v>114</v>
      </c>
      <c r="AF142" s="20">
        <v>3679</v>
      </c>
      <c r="AG142" s="5" t="s">
        <v>153</v>
      </c>
      <c r="AH142" s="19"/>
      <c r="AI142" s="19"/>
      <c r="AJ142" s="19"/>
      <c r="AK142" s="19"/>
      <c r="AL142" s="14">
        <v>43161</v>
      </c>
      <c r="AM142" s="15" t="s">
        <v>154</v>
      </c>
      <c r="AN142" s="6">
        <v>2018</v>
      </c>
      <c r="AO142" s="14">
        <v>43161</v>
      </c>
      <c r="AP142" s="8" t="s">
        <v>473</v>
      </c>
    </row>
    <row r="143" spans="1:42" s="9" customFormat="1" ht="120" x14ac:dyDescent="0.25">
      <c r="A143" s="4" t="s">
        <v>146</v>
      </c>
      <c r="B143" s="4" t="s">
        <v>105</v>
      </c>
      <c r="C143" s="5">
        <v>2018</v>
      </c>
      <c r="D143" s="6" t="s">
        <v>147</v>
      </c>
      <c r="E143" s="11">
        <v>3771</v>
      </c>
      <c r="F143" s="8" t="s">
        <v>148</v>
      </c>
      <c r="G143" s="123" t="s">
        <v>478</v>
      </c>
      <c r="H143" s="17" t="s">
        <v>409</v>
      </c>
      <c r="I143" s="11">
        <v>3771</v>
      </c>
      <c r="J143" s="11">
        <v>3771</v>
      </c>
      <c r="K143" s="12" t="s">
        <v>174</v>
      </c>
      <c r="L143" s="12" t="s">
        <v>149</v>
      </c>
      <c r="M143" s="11">
        <v>3036</v>
      </c>
      <c r="N143" s="63">
        <v>43159</v>
      </c>
      <c r="O143" s="71">
        <v>10000</v>
      </c>
      <c r="P143" s="72">
        <v>11600</v>
      </c>
      <c r="Q143" s="13"/>
      <c r="R143" s="13"/>
      <c r="S143" s="13" t="s">
        <v>347</v>
      </c>
      <c r="U143" s="11" t="s">
        <v>151</v>
      </c>
      <c r="V143" s="17" t="s">
        <v>409</v>
      </c>
      <c r="W143" s="13"/>
      <c r="X143" s="13"/>
      <c r="Y143" s="13"/>
      <c r="Z143" s="123" t="s">
        <v>478</v>
      </c>
      <c r="AA143" s="13"/>
      <c r="AB143" s="5" t="s">
        <v>152</v>
      </c>
      <c r="AC143" s="5" t="s">
        <v>106</v>
      </c>
      <c r="AD143" s="11">
        <v>3771</v>
      </c>
      <c r="AE143" s="11" t="s">
        <v>114</v>
      </c>
      <c r="AF143" s="11">
        <v>3771</v>
      </c>
      <c r="AG143" s="5" t="s">
        <v>153</v>
      </c>
      <c r="AL143" s="14">
        <v>43161</v>
      </c>
      <c r="AM143" s="15" t="s">
        <v>154</v>
      </c>
      <c r="AN143" s="6">
        <v>2018</v>
      </c>
      <c r="AO143" s="14">
        <v>43161</v>
      </c>
      <c r="AP143" s="8" t="s">
        <v>473</v>
      </c>
    </row>
    <row r="144" spans="1:42" s="9" customFormat="1" ht="120" x14ac:dyDescent="0.25">
      <c r="A144" s="4" t="s">
        <v>146</v>
      </c>
      <c r="B144" s="4" t="s">
        <v>105</v>
      </c>
      <c r="C144" s="5">
        <v>2018</v>
      </c>
      <c r="D144" s="6" t="s">
        <v>147</v>
      </c>
      <c r="E144" s="11">
        <v>3773</v>
      </c>
      <c r="F144" s="8" t="s">
        <v>148</v>
      </c>
      <c r="G144" s="123" t="s">
        <v>478</v>
      </c>
      <c r="H144" s="17" t="s">
        <v>410</v>
      </c>
      <c r="I144" s="11">
        <v>3773</v>
      </c>
      <c r="J144" s="11">
        <v>3773</v>
      </c>
      <c r="K144" s="12" t="s">
        <v>174</v>
      </c>
      <c r="L144" s="12" t="s">
        <v>149</v>
      </c>
      <c r="M144" s="11">
        <v>3037</v>
      </c>
      <c r="N144" s="63">
        <v>43159</v>
      </c>
      <c r="O144" s="71">
        <v>13000</v>
      </c>
      <c r="P144" s="72">
        <v>15080</v>
      </c>
      <c r="Q144" s="13"/>
      <c r="R144" s="13"/>
      <c r="S144" s="13" t="s">
        <v>347</v>
      </c>
      <c r="U144" s="11" t="s">
        <v>151</v>
      </c>
      <c r="V144" s="17" t="s">
        <v>410</v>
      </c>
      <c r="W144" s="13"/>
      <c r="X144" s="13"/>
      <c r="Y144" s="13"/>
      <c r="Z144" s="123" t="s">
        <v>478</v>
      </c>
      <c r="AA144" s="13"/>
      <c r="AB144" s="5" t="s">
        <v>152</v>
      </c>
      <c r="AC144" s="5" t="s">
        <v>106</v>
      </c>
      <c r="AD144" s="11">
        <v>3773</v>
      </c>
      <c r="AE144" s="11" t="s">
        <v>114</v>
      </c>
      <c r="AF144" s="11">
        <v>3773</v>
      </c>
      <c r="AG144" s="5" t="s">
        <v>153</v>
      </c>
      <c r="AL144" s="14">
        <v>43161</v>
      </c>
      <c r="AM144" s="15" t="s">
        <v>154</v>
      </c>
      <c r="AN144" s="6">
        <v>2018</v>
      </c>
      <c r="AO144" s="14">
        <v>43161</v>
      </c>
      <c r="AP144" s="8" t="s">
        <v>473</v>
      </c>
    </row>
    <row r="145" spans="1:42" s="9" customFormat="1" ht="120" x14ac:dyDescent="0.25">
      <c r="A145" s="4" t="s">
        <v>146</v>
      </c>
      <c r="B145" s="4" t="s">
        <v>105</v>
      </c>
      <c r="C145" s="5">
        <v>2018</v>
      </c>
      <c r="D145" s="6" t="s">
        <v>147</v>
      </c>
      <c r="E145" s="11">
        <v>3772</v>
      </c>
      <c r="F145" s="8" t="s">
        <v>148</v>
      </c>
      <c r="G145" s="123" t="s">
        <v>478</v>
      </c>
      <c r="H145" s="17" t="s">
        <v>410</v>
      </c>
      <c r="I145" s="11">
        <v>3772</v>
      </c>
      <c r="J145" s="11">
        <v>3772</v>
      </c>
      <c r="K145" s="12" t="s">
        <v>174</v>
      </c>
      <c r="L145" s="12" t="s">
        <v>149</v>
      </c>
      <c r="M145" s="11">
        <v>3038</v>
      </c>
      <c r="N145" s="63">
        <v>43159</v>
      </c>
      <c r="O145" s="71">
        <v>8000</v>
      </c>
      <c r="P145" s="72">
        <v>9280</v>
      </c>
      <c r="Q145" s="13"/>
      <c r="R145" s="13"/>
      <c r="S145" s="13" t="s">
        <v>347</v>
      </c>
      <c r="U145" s="11" t="s">
        <v>151</v>
      </c>
      <c r="V145" s="17" t="s">
        <v>410</v>
      </c>
      <c r="W145" s="13"/>
      <c r="X145" s="13"/>
      <c r="Y145" s="13"/>
      <c r="Z145" s="123" t="s">
        <v>478</v>
      </c>
      <c r="AA145" s="13"/>
      <c r="AB145" s="5" t="s">
        <v>152</v>
      </c>
      <c r="AC145" s="5" t="s">
        <v>106</v>
      </c>
      <c r="AD145" s="11">
        <v>3772</v>
      </c>
      <c r="AE145" s="11" t="s">
        <v>114</v>
      </c>
      <c r="AF145" s="11">
        <v>3772</v>
      </c>
      <c r="AG145" s="5" t="s">
        <v>153</v>
      </c>
      <c r="AL145" s="14">
        <v>43161</v>
      </c>
      <c r="AM145" s="15" t="s">
        <v>154</v>
      </c>
      <c r="AN145" s="6">
        <v>2018</v>
      </c>
      <c r="AO145" s="14">
        <v>43161</v>
      </c>
      <c r="AP145" s="8" t="s">
        <v>473</v>
      </c>
    </row>
    <row r="146" spans="1:42" s="9" customFormat="1" x14ac:dyDescent="0.25">
      <c r="I146" s="13"/>
      <c r="J146" s="13"/>
      <c r="K146" s="11"/>
      <c r="L146" s="13"/>
      <c r="M146" s="59"/>
      <c r="O146" s="76"/>
      <c r="P146" s="76"/>
      <c r="S146" s="13"/>
      <c r="V146" s="17"/>
      <c r="AD146" s="13"/>
      <c r="AE146" s="13"/>
      <c r="AF146" s="13"/>
    </row>
    <row r="147" spans="1:42" s="9" customFormat="1" x14ac:dyDescent="0.25">
      <c r="I147" s="13"/>
      <c r="J147" s="13"/>
      <c r="K147" s="11"/>
      <c r="L147" s="13"/>
      <c r="M147" s="59"/>
      <c r="O147" s="76"/>
      <c r="P147" s="76"/>
      <c r="S147" s="22"/>
      <c r="V147" s="17"/>
      <c r="AD147" s="13"/>
      <c r="AE147" s="13"/>
      <c r="AF147" s="13"/>
    </row>
    <row r="148" spans="1:42" s="9" customFormat="1" x14ac:dyDescent="0.25">
      <c r="I148" s="13"/>
      <c r="J148" s="13"/>
      <c r="K148" s="11"/>
      <c r="L148" s="13"/>
      <c r="M148" s="59"/>
      <c r="O148" s="76"/>
      <c r="P148" s="76"/>
      <c r="S148" s="22"/>
      <c r="V148" s="17"/>
      <c r="AD148" s="13"/>
      <c r="AE148" s="13"/>
      <c r="AF148" s="13"/>
    </row>
    <row r="149" spans="1:42" s="9" customFormat="1" x14ac:dyDescent="0.25">
      <c r="I149" s="13"/>
      <c r="J149" s="13"/>
      <c r="K149" s="11"/>
      <c r="L149" s="13"/>
      <c r="M149" s="59"/>
      <c r="O149" s="76"/>
      <c r="P149" s="76"/>
      <c r="S149" s="22"/>
      <c r="V149" s="17"/>
      <c r="AD149" s="13"/>
      <c r="AE149" s="13"/>
      <c r="AF149" s="13"/>
    </row>
    <row r="150" spans="1:42" s="9" customFormat="1" x14ac:dyDescent="0.25">
      <c r="I150" s="13"/>
      <c r="J150" s="13"/>
      <c r="K150" s="11"/>
      <c r="L150" s="13"/>
      <c r="M150" s="59"/>
      <c r="O150" s="76"/>
      <c r="P150" s="76"/>
      <c r="S150" s="22"/>
      <c r="V150" s="17"/>
      <c r="AD150" s="13"/>
      <c r="AE150" s="13"/>
      <c r="AF150" s="13"/>
    </row>
    <row r="151" spans="1:42" s="9" customFormat="1" x14ac:dyDescent="0.25">
      <c r="I151" s="13"/>
      <c r="J151" s="13"/>
      <c r="K151" s="11"/>
      <c r="L151" s="13"/>
      <c r="M151" s="59"/>
      <c r="O151" s="76"/>
      <c r="P151" s="76"/>
      <c r="S151" s="22"/>
      <c r="V151" s="17"/>
      <c r="AD151" s="13"/>
      <c r="AE151" s="13"/>
      <c r="AF151" s="13"/>
    </row>
    <row r="152" spans="1:42" s="9" customFormat="1" x14ac:dyDescent="0.25">
      <c r="I152" s="13"/>
      <c r="J152" s="13"/>
      <c r="K152" s="11"/>
      <c r="L152" s="13"/>
      <c r="M152" s="59"/>
      <c r="O152" s="76"/>
      <c r="P152" s="76"/>
      <c r="S152" s="22"/>
      <c r="V152" s="17"/>
      <c r="AD152" s="13"/>
      <c r="AE152" s="13"/>
      <c r="AF152" s="13"/>
    </row>
    <row r="153" spans="1:42" s="9" customFormat="1" x14ac:dyDescent="0.25">
      <c r="I153" s="13"/>
      <c r="J153" s="13"/>
      <c r="K153" s="11"/>
      <c r="L153" s="13"/>
      <c r="M153" s="59"/>
      <c r="O153" s="76"/>
      <c r="P153" s="76"/>
      <c r="S153" s="22"/>
      <c r="V153" s="17"/>
      <c r="AD153" s="13"/>
      <c r="AE153" s="13"/>
      <c r="AF153" s="13"/>
    </row>
    <row r="154" spans="1:42" s="9" customFormat="1" x14ac:dyDescent="0.25">
      <c r="I154" s="13"/>
      <c r="J154" s="13"/>
      <c r="K154" s="11"/>
      <c r="L154" s="13"/>
      <c r="M154" s="59"/>
      <c r="O154" s="76"/>
      <c r="P154" s="76"/>
      <c r="S154" s="22"/>
      <c r="V154" s="17"/>
      <c r="AD154" s="13"/>
      <c r="AE154" s="13"/>
      <c r="AF154" s="13"/>
    </row>
    <row r="155" spans="1:42" s="9" customFormat="1" x14ac:dyDescent="0.25">
      <c r="I155" s="13"/>
      <c r="J155" s="13"/>
      <c r="K155" s="11"/>
      <c r="L155" s="13"/>
      <c r="M155" s="59"/>
      <c r="O155" s="76"/>
      <c r="P155" s="76"/>
      <c r="S155" s="22"/>
      <c r="V155" s="17"/>
      <c r="AD155" s="13"/>
      <c r="AE155" s="13"/>
      <c r="AF155" s="13"/>
    </row>
    <row r="156" spans="1:42" s="9" customFormat="1" x14ac:dyDescent="0.25">
      <c r="I156" s="13"/>
      <c r="J156" s="13"/>
      <c r="K156" s="11"/>
      <c r="L156" s="13"/>
      <c r="M156" s="59"/>
      <c r="O156" s="76"/>
      <c r="P156" s="76"/>
      <c r="S156" s="22"/>
      <c r="V156" s="17"/>
      <c r="AD156" s="13"/>
      <c r="AE156" s="13"/>
      <c r="AF156" s="13"/>
    </row>
    <row r="157" spans="1:42" s="9" customFormat="1" x14ac:dyDescent="0.25">
      <c r="I157" s="13"/>
      <c r="J157" s="13"/>
      <c r="K157" s="11"/>
      <c r="L157" s="13"/>
      <c r="M157" s="59"/>
      <c r="O157" s="76"/>
      <c r="P157" s="76"/>
      <c r="S157" s="22"/>
      <c r="V157" s="17"/>
      <c r="AD157" s="13"/>
      <c r="AE157" s="13"/>
      <c r="AF157" s="13"/>
    </row>
    <row r="158" spans="1:42" s="9" customFormat="1" x14ac:dyDescent="0.25">
      <c r="I158" s="13"/>
      <c r="J158" s="13"/>
      <c r="K158" s="11"/>
      <c r="L158" s="13"/>
      <c r="M158" s="59"/>
      <c r="O158" s="76"/>
      <c r="P158" s="76"/>
      <c r="S158" s="22"/>
      <c r="V158" s="17"/>
      <c r="AD158" s="13"/>
      <c r="AE158" s="13"/>
      <c r="AF158" s="13"/>
    </row>
    <row r="159" spans="1:42" s="9" customFormat="1" x14ac:dyDescent="0.25">
      <c r="I159" s="13"/>
      <c r="J159" s="13"/>
      <c r="K159" s="11"/>
      <c r="L159" s="13"/>
      <c r="M159" s="59"/>
      <c r="O159" s="76"/>
      <c r="P159" s="76"/>
      <c r="S159" s="22"/>
      <c r="V159" s="17"/>
      <c r="AD159" s="13"/>
      <c r="AE159" s="13"/>
      <c r="AF159" s="13"/>
    </row>
    <row r="160" spans="1:42" s="9" customFormat="1" x14ac:dyDescent="0.25">
      <c r="I160" s="13"/>
      <c r="J160" s="13"/>
      <c r="K160" s="11"/>
      <c r="L160" s="13"/>
      <c r="M160" s="59"/>
      <c r="O160" s="76"/>
      <c r="P160" s="76"/>
      <c r="S160" s="22"/>
      <c r="V160" s="17"/>
      <c r="AD160" s="13"/>
      <c r="AE160" s="13"/>
      <c r="AF160" s="13"/>
    </row>
    <row r="161" spans="9:32" s="9" customFormat="1" x14ac:dyDescent="0.25">
      <c r="I161" s="13"/>
      <c r="J161" s="13"/>
      <c r="K161" s="11"/>
      <c r="L161" s="13"/>
      <c r="M161" s="59"/>
      <c r="O161" s="76"/>
      <c r="P161" s="76"/>
      <c r="S161" s="22"/>
      <c r="V161" s="17"/>
      <c r="AD161" s="13"/>
      <c r="AE161" s="13"/>
      <c r="AF161" s="13"/>
    </row>
    <row r="162" spans="9:32" s="9" customFormat="1" x14ac:dyDescent="0.25">
      <c r="I162" s="13"/>
      <c r="J162" s="13"/>
      <c r="K162" s="11"/>
      <c r="L162" s="13"/>
      <c r="M162" s="59"/>
      <c r="O162" s="76"/>
      <c r="P162" s="76"/>
      <c r="S162" s="22"/>
      <c r="V162" s="17"/>
      <c r="AD162" s="13"/>
      <c r="AE162" s="13"/>
      <c r="AF162" s="13"/>
    </row>
    <row r="163" spans="9:32" s="9" customFormat="1" x14ac:dyDescent="0.25">
      <c r="I163" s="13"/>
      <c r="J163" s="13"/>
      <c r="K163" s="11"/>
      <c r="L163" s="13"/>
      <c r="M163" s="59"/>
      <c r="O163" s="76"/>
      <c r="P163" s="76"/>
      <c r="S163" s="22"/>
      <c r="V163" s="17"/>
      <c r="AD163" s="13"/>
      <c r="AE163" s="13"/>
      <c r="AF163" s="13"/>
    </row>
    <row r="164" spans="9:32" s="9" customFormat="1" x14ac:dyDescent="0.25">
      <c r="I164" s="13"/>
      <c r="J164" s="13"/>
      <c r="K164" s="11"/>
      <c r="L164" s="13"/>
      <c r="M164" s="59"/>
      <c r="O164" s="76"/>
      <c r="P164" s="76"/>
      <c r="S164" s="22"/>
      <c r="V164" s="17"/>
      <c r="AD164" s="13"/>
      <c r="AE164" s="13"/>
      <c r="AF164" s="13"/>
    </row>
    <row r="165" spans="9:32" s="9" customFormat="1" x14ac:dyDescent="0.25">
      <c r="I165" s="13"/>
      <c r="J165" s="13"/>
      <c r="K165" s="11"/>
      <c r="L165" s="13"/>
      <c r="M165" s="59"/>
      <c r="O165" s="76"/>
      <c r="P165" s="76"/>
      <c r="S165" s="22"/>
      <c r="V165" s="17"/>
      <c r="AD165" s="13"/>
      <c r="AE165" s="13"/>
      <c r="AF165" s="13"/>
    </row>
    <row r="166" spans="9:32" s="9" customFormat="1" x14ac:dyDescent="0.25">
      <c r="I166" s="13"/>
      <c r="J166" s="13"/>
      <c r="K166" s="11"/>
      <c r="L166" s="13"/>
      <c r="M166" s="59"/>
      <c r="O166" s="76"/>
      <c r="P166" s="76"/>
      <c r="S166" s="22"/>
      <c r="V166" s="17"/>
      <c r="AD166" s="13"/>
      <c r="AE166" s="13"/>
      <c r="AF166" s="13"/>
    </row>
    <row r="167" spans="9:32" s="9" customFormat="1" x14ac:dyDescent="0.25">
      <c r="I167" s="13"/>
      <c r="J167" s="13"/>
      <c r="K167" s="11"/>
      <c r="L167" s="13"/>
      <c r="M167" s="59"/>
      <c r="O167" s="76"/>
      <c r="P167" s="76"/>
      <c r="S167" s="22"/>
      <c r="V167" s="17"/>
      <c r="AD167" s="13"/>
      <c r="AE167" s="13"/>
      <c r="AF167" s="13"/>
    </row>
    <row r="168" spans="9:32" s="9" customFormat="1" x14ac:dyDescent="0.25">
      <c r="I168" s="13"/>
      <c r="J168" s="13"/>
      <c r="K168" s="11"/>
      <c r="L168" s="13"/>
      <c r="M168" s="59"/>
      <c r="O168" s="76"/>
      <c r="P168" s="76"/>
      <c r="S168" s="22"/>
      <c r="V168" s="17"/>
      <c r="AD168" s="13"/>
      <c r="AE168" s="13"/>
      <c r="AF168" s="13"/>
    </row>
    <row r="169" spans="9:32" s="9" customFormat="1" x14ac:dyDescent="0.25">
      <c r="I169" s="13"/>
      <c r="J169" s="13"/>
      <c r="K169" s="11"/>
      <c r="L169" s="13"/>
      <c r="M169" s="59"/>
      <c r="O169" s="76"/>
      <c r="P169" s="76"/>
      <c r="S169" s="22"/>
      <c r="V169" s="17"/>
      <c r="AD169" s="13"/>
      <c r="AE169" s="13"/>
      <c r="AF169" s="13"/>
    </row>
    <row r="170" spans="9:32" s="9" customFormat="1" x14ac:dyDescent="0.25">
      <c r="I170" s="13"/>
      <c r="J170" s="13"/>
      <c r="K170" s="11"/>
      <c r="L170" s="13"/>
      <c r="M170" s="59"/>
      <c r="O170" s="76"/>
      <c r="P170" s="76"/>
      <c r="S170" s="22"/>
      <c r="V170" s="17"/>
      <c r="AD170" s="13"/>
      <c r="AE170" s="13"/>
      <c r="AF170" s="13"/>
    </row>
    <row r="171" spans="9:32" s="9" customFormat="1" x14ac:dyDescent="0.25">
      <c r="I171" s="13"/>
      <c r="J171" s="13"/>
      <c r="K171" s="11"/>
      <c r="L171" s="13"/>
      <c r="M171" s="59"/>
      <c r="O171" s="76"/>
      <c r="P171" s="76"/>
      <c r="S171" s="22"/>
      <c r="V171" s="17"/>
      <c r="AD171" s="13"/>
      <c r="AE171" s="13"/>
      <c r="AF171" s="13"/>
    </row>
    <row r="172" spans="9:32" s="9" customFormat="1" x14ac:dyDescent="0.25">
      <c r="I172" s="13"/>
      <c r="J172" s="13"/>
      <c r="K172" s="11"/>
      <c r="L172" s="13"/>
      <c r="M172" s="59"/>
      <c r="O172" s="76"/>
      <c r="P172" s="76"/>
      <c r="S172" s="22"/>
      <c r="V172" s="17"/>
      <c r="AD172" s="13"/>
      <c r="AE172" s="13"/>
      <c r="AF172" s="13"/>
    </row>
    <row r="173" spans="9:32" s="9" customFormat="1" x14ac:dyDescent="0.25">
      <c r="I173" s="13"/>
      <c r="J173" s="13"/>
      <c r="K173" s="11"/>
      <c r="L173" s="13"/>
      <c r="M173" s="59"/>
      <c r="O173" s="76"/>
      <c r="P173" s="76"/>
      <c r="S173" s="22"/>
      <c r="V173" s="17"/>
      <c r="AD173" s="13"/>
      <c r="AE173" s="13"/>
      <c r="AF173" s="13"/>
    </row>
    <row r="174" spans="9:32" s="9" customFormat="1" x14ac:dyDescent="0.25">
      <c r="I174" s="13"/>
      <c r="J174" s="13"/>
      <c r="K174" s="11"/>
      <c r="L174" s="13"/>
      <c r="M174" s="59"/>
      <c r="O174" s="76"/>
      <c r="P174" s="76"/>
      <c r="S174" s="22"/>
      <c r="V174" s="17"/>
      <c r="AD174" s="13"/>
      <c r="AE174" s="13"/>
      <c r="AF174" s="13"/>
    </row>
    <row r="175" spans="9:32" s="9" customFormat="1" x14ac:dyDescent="0.25">
      <c r="I175" s="13"/>
      <c r="J175" s="13"/>
      <c r="K175" s="11"/>
      <c r="L175" s="13"/>
      <c r="M175" s="59"/>
      <c r="O175" s="76"/>
      <c r="P175" s="76"/>
      <c r="S175" s="22"/>
      <c r="V175" s="17"/>
      <c r="AD175" s="13"/>
      <c r="AE175" s="13"/>
      <c r="AF175" s="13"/>
    </row>
    <row r="176" spans="9:32" s="9" customFormat="1" x14ac:dyDescent="0.25">
      <c r="I176" s="13"/>
      <c r="J176" s="13"/>
      <c r="K176" s="11"/>
      <c r="L176" s="13"/>
      <c r="M176" s="59"/>
      <c r="O176" s="76"/>
      <c r="P176" s="76"/>
      <c r="S176" s="22"/>
      <c r="V176" s="17"/>
      <c r="AD176" s="13"/>
      <c r="AE176" s="13"/>
      <c r="AF176" s="13"/>
    </row>
    <row r="177" spans="9:32" s="9" customFormat="1" x14ac:dyDescent="0.25">
      <c r="I177" s="13"/>
      <c r="J177" s="13"/>
      <c r="K177" s="11"/>
      <c r="L177" s="13"/>
      <c r="M177" s="59"/>
      <c r="O177" s="76"/>
      <c r="P177" s="76"/>
      <c r="S177" s="22"/>
      <c r="V177" s="17"/>
      <c r="AD177" s="13"/>
      <c r="AE177" s="13"/>
      <c r="AF177" s="13"/>
    </row>
    <row r="178" spans="9:32" s="9" customFormat="1" x14ac:dyDescent="0.25">
      <c r="I178" s="13"/>
      <c r="J178" s="13"/>
      <c r="K178" s="11"/>
      <c r="L178" s="13"/>
      <c r="M178" s="59"/>
      <c r="O178" s="76"/>
      <c r="P178" s="76"/>
      <c r="S178" s="22"/>
      <c r="V178" s="17"/>
      <c r="AD178" s="13"/>
      <c r="AE178" s="13"/>
      <c r="AF178" s="13"/>
    </row>
    <row r="179" spans="9:32" s="9" customFormat="1" x14ac:dyDescent="0.25">
      <c r="I179" s="13"/>
      <c r="J179" s="13"/>
      <c r="K179" s="11"/>
      <c r="L179" s="13"/>
      <c r="M179" s="59"/>
      <c r="O179" s="76"/>
      <c r="P179" s="76"/>
      <c r="S179" s="22"/>
      <c r="V179" s="17"/>
      <c r="AD179" s="13"/>
      <c r="AE179" s="13"/>
      <c r="AF179" s="13"/>
    </row>
    <row r="180" spans="9:32" s="9" customFormat="1" x14ac:dyDescent="0.25">
      <c r="I180" s="13"/>
      <c r="J180" s="13"/>
      <c r="K180" s="11"/>
      <c r="L180" s="13"/>
      <c r="M180" s="59"/>
      <c r="O180" s="76"/>
      <c r="P180" s="76"/>
      <c r="S180" s="22"/>
      <c r="V180" s="17"/>
      <c r="AD180" s="13"/>
      <c r="AE180" s="13"/>
      <c r="AF180" s="13"/>
    </row>
    <row r="181" spans="9:32" s="9" customFormat="1" x14ac:dyDescent="0.25">
      <c r="I181" s="13"/>
      <c r="J181" s="13"/>
      <c r="K181" s="11"/>
      <c r="L181" s="13"/>
      <c r="M181" s="59"/>
      <c r="O181" s="76"/>
      <c r="P181" s="76"/>
      <c r="S181" s="22"/>
      <c r="V181" s="17"/>
      <c r="AD181" s="13"/>
      <c r="AE181" s="13"/>
      <c r="AF181" s="13"/>
    </row>
    <row r="182" spans="9:32" s="9" customFormat="1" x14ac:dyDescent="0.25">
      <c r="I182" s="13"/>
      <c r="J182" s="13"/>
      <c r="K182" s="11"/>
      <c r="L182" s="13"/>
      <c r="M182" s="59"/>
      <c r="O182" s="76"/>
      <c r="P182" s="76"/>
      <c r="S182" s="22"/>
      <c r="V182" s="17"/>
      <c r="AD182" s="13"/>
      <c r="AE182" s="13"/>
      <c r="AF182" s="13"/>
    </row>
    <row r="183" spans="9:32" s="9" customFormat="1" x14ac:dyDescent="0.25">
      <c r="I183" s="13"/>
      <c r="J183" s="13"/>
      <c r="K183" s="11"/>
      <c r="L183" s="13"/>
      <c r="M183" s="59"/>
      <c r="O183" s="76"/>
      <c r="P183" s="76"/>
      <c r="S183" s="22"/>
      <c r="V183" s="17"/>
      <c r="AD183" s="13"/>
      <c r="AE183" s="13"/>
      <c r="AF183" s="13"/>
    </row>
    <row r="184" spans="9:32" s="9" customFormat="1" x14ac:dyDescent="0.25">
      <c r="I184" s="13"/>
      <c r="J184" s="13"/>
      <c r="K184" s="11"/>
      <c r="L184" s="13"/>
      <c r="M184" s="59"/>
      <c r="O184" s="76"/>
      <c r="P184" s="76"/>
      <c r="S184" s="22"/>
      <c r="V184" s="17"/>
      <c r="AD184" s="13"/>
      <c r="AE184" s="13"/>
      <c r="AF184" s="13"/>
    </row>
    <row r="185" spans="9:32" s="9" customFormat="1" x14ac:dyDescent="0.25">
      <c r="I185" s="13"/>
      <c r="J185" s="13"/>
      <c r="K185" s="11"/>
      <c r="L185" s="13"/>
      <c r="M185" s="59"/>
      <c r="O185" s="76"/>
      <c r="P185" s="76"/>
      <c r="S185" s="22"/>
      <c r="V185" s="17"/>
      <c r="AD185" s="13"/>
      <c r="AE185" s="13"/>
      <c r="AF185" s="13"/>
    </row>
    <row r="186" spans="9:32" s="9" customFormat="1" x14ac:dyDescent="0.25">
      <c r="I186" s="13"/>
      <c r="J186" s="13"/>
      <c r="K186" s="11"/>
      <c r="L186" s="13"/>
      <c r="M186" s="59"/>
      <c r="O186" s="76"/>
      <c r="P186" s="76"/>
      <c r="S186" s="22"/>
      <c r="V186" s="17"/>
      <c r="AD186" s="13"/>
      <c r="AE186" s="13"/>
      <c r="AF186" s="13"/>
    </row>
    <row r="187" spans="9:32" s="9" customFormat="1" x14ac:dyDescent="0.25">
      <c r="I187" s="13"/>
      <c r="J187" s="13"/>
      <c r="K187" s="11"/>
      <c r="L187" s="13"/>
      <c r="M187" s="59"/>
      <c r="O187" s="76"/>
      <c r="P187" s="76"/>
      <c r="S187" s="22"/>
      <c r="V187" s="17"/>
      <c r="AD187" s="13"/>
      <c r="AE187" s="13"/>
      <c r="AF187" s="13"/>
    </row>
    <row r="188" spans="9:32" s="9" customFormat="1" x14ac:dyDescent="0.25">
      <c r="I188" s="13"/>
      <c r="J188" s="13"/>
      <c r="K188" s="11"/>
      <c r="L188" s="13"/>
      <c r="M188" s="59"/>
      <c r="O188" s="76"/>
      <c r="P188" s="76"/>
      <c r="S188" s="22"/>
      <c r="V188" s="17"/>
      <c r="AD188" s="13"/>
      <c r="AE188" s="13"/>
      <c r="AF188" s="13"/>
    </row>
    <row r="189" spans="9:32" s="9" customFormat="1" x14ac:dyDescent="0.25">
      <c r="I189" s="13"/>
      <c r="J189" s="13"/>
      <c r="K189" s="11"/>
      <c r="L189" s="13"/>
      <c r="M189" s="59"/>
      <c r="O189" s="76"/>
      <c r="P189" s="76"/>
      <c r="S189" s="22"/>
      <c r="V189" s="17"/>
      <c r="AD189" s="13"/>
      <c r="AE189" s="13"/>
      <c r="AF189" s="13"/>
    </row>
    <row r="190" spans="9:32" s="9" customFormat="1" x14ac:dyDescent="0.25">
      <c r="I190" s="13"/>
      <c r="J190" s="13"/>
      <c r="K190" s="11"/>
      <c r="L190" s="13"/>
      <c r="M190" s="59"/>
      <c r="O190" s="76"/>
      <c r="P190" s="76"/>
      <c r="S190" s="22"/>
      <c r="V190" s="17"/>
      <c r="AD190" s="13"/>
      <c r="AE190" s="13"/>
      <c r="AF190" s="13"/>
    </row>
    <row r="191" spans="9:32" s="9" customFormat="1" x14ac:dyDescent="0.25">
      <c r="I191" s="13"/>
      <c r="J191" s="13"/>
      <c r="K191" s="11"/>
      <c r="L191" s="13"/>
      <c r="M191" s="59"/>
      <c r="O191" s="76"/>
      <c r="P191" s="76"/>
      <c r="S191" s="22"/>
      <c r="V191" s="17"/>
      <c r="AD191" s="13"/>
      <c r="AE191" s="13"/>
      <c r="AF191" s="13"/>
    </row>
    <row r="192" spans="9:32" s="9" customFormat="1" x14ac:dyDescent="0.25">
      <c r="I192" s="13"/>
      <c r="J192" s="13"/>
      <c r="K192" s="11"/>
      <c r="L192" s="13"/>
      <c r="M192" s="59"/>
      <c r="O192" s="76"/>
      <c r="P192" s="76"/>
      <c r="S192" s="22"/>
      <c r="V192" s="17"/>
      <c r="AD192" s="13"/>
      <c r="AE192" s="13"/>
      <c r="AF192" s="13"/>
    </row>
    <row r="193" spans="9:32" s="9" customFormat="1" x14ac:dyDescent="0.25">
      <c r="I193" s="13"/>
      <c r="J193" s="13"/>
      <c r="K193" s="11"/>
      <c r="L193" s="13"/>
      <c r="M193" s="59"/>
      <c r="O193" s="76"/>
      <c r="P193" s="76"/>
      <c r="S193" s="22"/>
      <c r="V193" s="17"/>
      <c r="AD193" s="13"/>
      <c r="AE193" s="13"/>
      <c r="AF193" s="13"/>
    </row>
    <row r="194" spans="9:32" s="9" customFormat="1" x14ac:dyDescent="0.25">
      <c r="I194" s="13"/>
      <c r="J194" s="13"/>
      <c r="K194" s="11"/>
      <c r="L194" s="13"/>
      <c r="M194" s="59"/>
      <c r="O194" s="76"/>
      <c r="P194" s="76"/>
      <c r="S194" s="22"/>
      <c r="V194" s="17"/>
      <c r="AD194" s="13"/>
      <c r="AE194" s="13"/>
      <c r="AF194" s="13"/>
    </row>
    <row r="195" spans="9:32" s="9" customFormat="1" x14ac:dyDescent="0.25">
      <c r="I195" s="13"/>
      <c r="J195" s="13"/>
      <c r="K195" s="11"/>
      <c r="L195" s="13"/>
      <c r="M195" s="59"/>
      <c r="O195" s="76"/>
      <c r="P195" s="76"/>
      <c r="S195" s="22"/>
      <c r="V195" s="17"/>
      <c r="AD195" s="13"/>
      <c r="AE195" s="13"/>
      <c r="AF195" s="13"/>
    </row>
    <row r="196" spans="9:32" s="9" customFormat="1" x14ac:dyDescent="0.25">
      <c r="I196" s="13"/>
      <c r="J196" s="13"/>
      <c r="K196" s="11"/>
      <c r="L196" s="13"/>
      <c r="M196" s="59"/>
      <c r="O196" s="76"/>
      <c r="P196" s="76"/>
      <c r="S196" s="22"/>
      <c r="V196" s="17"/>
      <c r="AD196" s="13"/>
      <c r="AE196" s="13"/>
      <c r="AF196" s="13"/>
    </row>
    <row r="197" spans="9:32" s="9" customFormat="1" x14ac:dyDescent="0.25">
      <c r="I197" s="13"/>
      <c r="J197" s="13"/>
      <c r="K197" s="11"/>
      <c r="L197" s="13"/>
      <c r="M197" s="59"/>
      <c r="O197" s="76"/>
      <c r="P197" s="76"/>
      <c r="S197" s="22"/>
      <c r="V197" s="17"/>
      <c r="AD197" s="13"/>
      <c r="AE197" s="13"/>
      <c r="AF197" s="13"/>
    </row>
    <row r="198" spans="9:32" s="9" customFormat="1" x14ac:dyDescent="0.25">
      <c r="I198" s="13"/>
      <c r="J198" s="13"/>
      <c r="K198" s="11"/>
      <c r="L198" s="13"/>
      <c r="M198" s="59"/>
      <c r="O198" s="76"/>
      <c r="P198" s="76"/>
      <c r="S198" s="22"/>
      <c r="V198" s="17"/>
      <c r="AD198" s="13"/>
      <c r="AE198" s="13"/>
      <c r="AF198" s="13"/>
    </row>
    <row r="199" spans="9:32" s="9" customFormat="1" x14ac:dyDescent="0.25">
      <c r="I199" s="13"/>
      <c r="J199" s="13"/>
      <c r="K199" s="11"/>
      <c r="L199" s="13"/>
      <c r="M199" s="59"/>
      <c r="O199" s="76"/>
      <c r="P199" s="76"/>
      <c r="S199" s="22"/>
      <c r="V199" s="17"/>
      <c r="AD199" s="13"/>
      <c r="AE199" s="13"/>
      <c r="AF199" s="13"/>
    </row>
    <row r="200" spans="9:32" s="9" customFormat="1" x14ac:dyDescent="0.25">
      <c r="I200" s="13"/>
      <c r="J200" s="13"/>
      <c r="K200" s="11"/>
      <c r="L200" s="13"/>
      <c r="M200" s="59"/>
      <c r="O200" s="76"/>
      <c r="P200" s="76"/>
      <c r="S200" s="22"/>
      <c r="V200" s="17"/>
      <c r="AD200" s="13"/>
      <c r="AE200" s="13"/>
      <c r="AF200" s="13"/>
    </row>
    <row r="201" spans="9:32" s="9" customFormat="1" x14ac:dyDescent="0.25">
      <c r="I201" s="13"/>
      <c r="J201" s="13"/>
      <c r="K201" s="11"/>
      <c r="L201" s="13"/>
      <c r="M201" s="59"/>
      <c r="O201" s="76"/>
      <c r="P201" s="76"/>
      <c r="S201" s="22"/>
      <c r="V201" s="17"/>
      <c r="AD201" s="13"/>
      <c r="AE201" s="13"/>
      <c r="AF201" s="13"/>
    </row>
    <row r="202" spans="9:32" s="9" customFormat="1" x14ac:dyDescent="0.25">
      <c r="I202" s="13"/>
      <c r="J202" s="13"/>
      <c r="K202" s="11"/>
      <c r="L202" s="13"/>
      <c r="M202" s="59"/>
      <c r="O202" s="76"/>
      <c r="P202" s="76"/>
      <c r="S202" s="22"/>
      <c r="V202" s="17"/>
      <c r="AD202" s="13"/>
      <c r="AE202" s="13"/>
      <c r="AF202" s="13"/>
    </row>
    <row r="203" spans="9:32" s="9" customFormat="1" x14ac:dyDescent="0.25">
      <c r="I203" s="13"/>
      <c r="J203" s="13"/>
      <c r="K203" s="11"/>
      <c r="L203" s="13"/>
      <c r="M203" s="59"/>
      <c r="O203" s="76"/>
      <c r="P203" s="76"/>
      <c r="S203" s="22"/>
      <c r="V203" s="17"/>
      <c r="AD203" s="13"/>
      <c r="AE203" s="13"/>
      <c r="AF203" s="13"/>
    </row>
    <row r="204" spans="9:32" s="9" customFormat="1" x14ac:dyDescent="0.25">
      <c r="I204" s="13"/>
      <c r="J204" s="13"/>
      <c r="K204" s="11"/>
      <c r="L204" s="13"/>
      <c r="M204" s="59"/>
      <c r="O204" s="76"/>
      <c r="P204" s="76"/>
      <c r="S204" s="22"/>
      <c r="V204" s="17"/>
      <c r="AD204" s="13"/>
      <c r="AE204" s="13"/>
      <c r="AF204" s="13"/>
    </row>
    <row r="205" spans="9:32" s="9" customFormat="1" x14ac:dyDescent="0.25">
      <c r="I205" s="13"/>
      <c r="J205" s="13"/>
      <c r="K205" s="11"/>
      <c r="L205" s="13"/>
      <c r="M205" s="59"/>
      <c r="O205" s="76"/>
      <c r="P205" s="76"/>
      <c r="S205" s="22"/>
      <c r="V205" s="17"/>
      <c r="AD205" s="13"/>
      <c r="AE205" s="13"/>
      <c r="AF205" s="13"/>
    </row>
    <row r="206" spans="9:32" s="9" customFormat="1" x14ac:dyDescent="0.25">
      <c r="I206" s="13"/>
      <c r="J206" s="13"/>
      <c r="K206" s="11"/>
      <c r="L206" s="13"/>
      <c r="M206" s="59"/>
      <c r="O206" s="76"/>
      <c r="P206" s="76"/>
      <c r="S206" s="22"/>
      <c r="V206" s="17"/>
      <c r="AD206" s="13"/>
      <c r="AE206" s="13"/>
      <c r="AF206" s="13"/>
    </row>
    <row r="207" spans="9:32" s="9" customFormat="1" x14ac:dyDescent="0.25">
      <c r="I207" s="13"/>
      <c r="J207" s="13"/>
      <c r="K207" s="11"/>
      <c r="L207" s="13"/>
      <c r="M207" s="59"/>
      <c r="O207" s="76"/>
      <c r="P207" s="76"/>
      <c r="S207" s="22"/>
      <c r="V207" s="17"/>
      <c r="AD207" s="13"/>
      <c r="AE207" s="13"/>
      <c r="AF207" s="13"/>
    </row>
    <row r="208" spans="9:32" s="9" customFormat="1" x14ac:dyDescent="0.25">
      <c r="I208" s="13"/>
      <c r="J208" s="13"/>
      <c r="K208" s="11"/>
      <c r="L208" s="13"/>
      <c r="M208" s="59"/>
      <c r="O208" s="76"/>
      <c r="P208" s="76"/>
      <c r="S208" s="22"/>
      <c r="V208" s="17"/>
      <c r="AD208" s="13"/>
      <c r="AE208" s="13"/>
      <c r="AF208" s="13"/>
    </row>
    <row r="209" spans="9:32" s="9" customFormat="1" x14ac:dyDescent="0.25">
      <c r="I209" s="13"/>
      <c r="J209" s="13"/>
      <c r="K209" s="11"/>
      <c r="L209" s="13"/>
      <c r="M209" s="59"/>
      <c r="O209" s="76"/>
      <c r="P209" s="76"/>
      <c r="S209" s="22"/>
      <c r="V209" s="17"/>
      <c r="AD209" s="13"/>
      <c r="AE209" s="13"/>
      <c r="AF209" s="13"/>
    </row>
    <row r="210" spans="9:32" s="9" customFormat="1" x14ac:dyDescent="0.25">
      <c r="I210" s="13"/>
      <c r="J210" s="13"/>
      <c r="K210" s="11"/>
      <c r="L210" s="13"/>
      <c r="M210" s="59"/>
      <c r="O210" s="76"/>
      <c r="P210" s="76"/>
      <c r="S210" s="22"/>
      <c r="V210" s="17"/>
      <c r="AD210" s="13"/>
      <c r="AE210" s="13"/>
      <c r="AF210" s="13"/>
    </row>
    <row r="211" spans="9:32" s="9" customFormat="1" x14ac:dyDescent="0.25">
      <c r="I211" s="13"/>
      <c r="J211" s="13"/>
      <c r="K211" s="11"/>
      <c r="L211" s="13"/>
      <c r="M211" s="59"/>
      <c r="O211" s="76"/>
      <c r="P211" s="76"/>
      <c r="S211" s="22"/>
      <c r="V211" s="17"/>
      <c r="AD211" s="13"/>
      <c r="AE211" s="13"/>
      <c r="AF211" s="13"/>
    </row>
    <row r="212" spans="9:32" s="9" customFormat="1" x14ac:dyDescent="0.25">
      <c r="I212" s="13"/>
      <c r="J212" s="13"/>
      <c r="K212" s="11"/>
      <c r="L212" s="13"/>
      <c r="M212" s="59"/>
      <c r="O212" s="76"/>
      <c r="P212" s="76"/>
      <c r="S212" s="22"/>
      <c r="V212" s="17"/>
      <c r="AD212" s="13"/>
      <c r="AE212" s="13"/>
      <c r="AF212" s="13"/>
    </row>
    <row r="213" spans="9:32" s="9" customFormat="1" x14ac:dyDescent="0.25">
      <c r="I213" s="13"/>
      <c r="J213" s="13"/>
      <c r="K213" s="11"/>
      <c r="L213" s="13"/>
      <c r="M213" s="59"/>
      <c r="O213" s="76"/>
      <c r="P213" s="76"/>
      <c r="S213" s="22"/>
      <c r="V213" s="17"/>
      <c r="AD213" s="13"/>
      <c r="AE213" s="13"/>
      <c r="AF213" s="13"/>
    </row>
    <row r="214" spans="9:32" s="9" customFormat="1" x14ac:dyDescent="0.25">
      <c r="I214" s="13"/>
      <c r="J214" s="13"/>
      <c r="K214" s="11"/>
      <c r="L214" s="13"/>
      <c r="M214" s="59"/>
      <c r="O214" s="76"/>
      <c r="P214" s="76"/>
      <c r="S214" s="22"/>
      <c r="V214" s="17"/>
      <c r="AD214" s="13"/>
      <c r="AE214" s="13"/>
      <c r="AF214" s="13"/>
    </row>
    <row r="215" spans="9:32" s="9" customFormat="1" x14ac:dyDescent="0.25">
      <c r="I215" s="13"/>
      <c r="J215" s="13"/>
      <c r="K215" s="11"/>
      <c r="L215" s="13"/>
      <c r="M215" s="59"/>
      <c r="O215" s="76"/>
      <c r="P215" s="76"/>
      <c r="S215" s="22"/>
      <c r="V215" s="17"/>
      <c r="AD215" s="13"/>
      <c r="AE215" s="13"/>
      <c r="AF215" s="13"/>
    </row>
    <row r="216" spans="9:32" s="9" customFormat="1" x14ac:dyDescent="0.25">
      <c r="I216" s="13"/>
      <c r="J216" s="13"/>
      <c r="K216" s="11"/>
      <c r="L216" s="13"/>
      <c r="M216" s="59"/>
      <c r="O216" s="76"/>
      <c r="P216" s="76"/>
      <c r="S216" s="22"/>
      <c r="V216" s="17"/>
      <c r="AD216" s="13"/>
      <c r="AE216" s="13"/>
      <c r="AF216" s="13"/>
    </row>
    <row r="217" spans="9:32" s="9" customFormat="1" x14ac:dyDescent="0.25">
      <c r="I217" s="13"/>
      <c r="J217" s="13"/>
      <c r="K217" s="11"/>
      <c r="L217" s="13"/>
      <c r="M217" s="59"/>
      <c r="O217" s="76"/>
      <c r="P217" s="76"/>
      <c r="S217" s="22"/>
      <c r="V217" s="17"/>
      <c r="AD217" s="13"/>
      <c r="AE217" s="13"/>
      <c r="AF217" s="13"/>
    </row>
    <row r="218" spans="9:32" s="9" customFormat="1" x14ac:dyDescent="0.25">
      <c r="I218" s="13"/>
      <c r="J218" s="13"/>
      <c r="K218" s="11"/>
      <c r="L218" s="13"/>
      <c r="M218" s="59"/>
      <c r="O218" s="76"/>
      <c r="P218" s="76"/>
      <c r="S218" s="22"/>
      <c r="V218" s="17"/>
      <c r="AD218" s="13"/>
      <c r="AE218" s="13"/>
      <c r="AF218" s="13"/>
    </row>
    <row r="219" spans="9:32" s="9" customFormat="1" x14ac:dyDescent="0.25">
      <c r="I219" s="13"/>
      <c r="J219" s="13"/>
      <c r="K219" s="11"/>
      <c r="L219" s="13"/>
      <c r="M219" s="59"/>
      <c r="O219" s="76"/>
      <c r="P219" s="76"/>
      <c r="S219" s="22"/>
      <c r="V219" s="17"/>
      <c r="AD219" s="13"/>
      <c r="AE219" s="13"/>
      <c r="AF219" s="13"/>
    </row>
    <row r="220" spans="9:32" s="9" customFormat="1" x14ac:dyDescent="0.25">
      <c r="I220" s="13"/>
      <c r="J220" s="13"/>
      <c r="K220" s="11"/>
      <c r="L220" s="13"/>
      <c r="M220" s="59"/>
      <c r="O220" s="76"/>
      <c r="P220" s="76"/>
      <c r="S220" s="22"/>
      <c r="V220" s="17"/>
      <c r="AD220" s="13"/>
      <c r="AE220" s="13"/>
      <c r="AF220" s="13"/>
    </row>
    <row r="221" spans="9:32" s="9" customFormat="1" x14ac:dyDescent="0.25">
      <c r="I221" s="13"/>
      <c r="J221" s="13"/>
      <c r="K221" s="11"/>
      <c r="L221" s="13"/>
      <c r="M221" s="59"/>
      <c r="O221" s="76"/>
      <c r="P221" s="76"/>
      <c r="S221" s="22"/>
      <c r="V221" s="17"/>
      <c r="AD221" s="13"/>
      <c r="AE221" s="13"/>
      <c r="AF221" s="13"/>
    </row>
    <row r="222" spans="9:32" s="9" customFormat="1" x14ac:dyDescent="0.25">
      <c r="I222" s="13"/>
      <c r="J222" s="13"/>
      <c r="K222" s="11"/>
      <c r="L222" s="13"/>
      <c r="M222" s="59"/>
      <c r="O222" s="76"/>
      <c r="P222" s="76"/>
      <c r="S222" s="22"/>
      <c r="V222" s="17"/>
      <c r="AD222" s="13"/>
      <c r="AE222" s="13"/>
      <c r="AF222" s="13"/>
    </row>
    <row r="223" spans="9:32" s="9" customFormat="1" x14ac:dyDescent="0.25">
      <c r="I223" s="13"/>
      <c r="J223" s="13"/>
      <c r="K223" s="11"/>
      <c r="L223" s="13"/>
      <c r="M223" s="59"/>
      <c r="O223" s="76"/>
      <c r="P223" s="76"/>
      <c r="S223" s="22"/>
      <c r="V223" s="17"/>
      <c r="AD223" s="13"/>
      <c r="AE223" s="13"/>
      <c r="AF223" s="13"/>
    </row>
    <row r="224" spans="9:32" s="9" customFormat="1" x14ac:dyDescent="0.25">
      <c r="I224" s="13"/>
      <c r="J224" s="13"/>
      <c r="K224" s="11"/>
      <c r="L224" s="13"/>
      <c r="M224" s="59"/>
      <c r="O224" s="76"/>
      <c r="P224" s="76"/>
      <c r="S224" s="22"/>
      <c r="V224" s="17"/>
      <c r="AD224" s="13"/>
      <c r="AE224" s="13"/>
      <c r="AF224" s="13"/>
    </row>
    <row r="225" spans="9:32" s="9" customFormat="1" x14ac:dyDescent="0.25">
      <c r="I225" s="13"/>
      <c r="J225" s="13"/>
      <c r="K225" s="11"/>
      <c r="L225" s="13"/>
      <c r="M225" s="59"/>
      <c r="O225" s="76"/>
      <c r="P225" s="76"/>
      <c r="S225" s="22"/>
      <c r="V225" s="17"/>
      <c r="AD225" s="13"/>
      <c r="AE225" s="13"/>
      <c r="AF225" s="13"/>
    </row>
    <row r="226" spans="9:32" s="9" customFormat="1" x14ac:dyDescent="0.25">
      <c r="I226" s="13"/>
      <c r="J226" s="13"/>
      <c r="K226" s="11"/>
      <c r="L226" s="13"/>
      <c r="M226" s="59"/>
      <c r="O226" s="76"/>
      <c r="P226" s="76"/>
      <c r="S226" s="22"/>
      <c r="V226" s="17"/>
      <c r="AD226" s="13"/>
      <c r="AE226" s="13"/>
      <c r="AF226" s="13"/>
    </row>
    <row r="227" spans="9:32" s="9" customFormat="1" x14ac:dyDescent="0.25">
      <c r="I227" s="13"/>
      <c r="J227" s="13"/>
      <c r="K227" s="11"/>
      <c r="L227" s="13"/>
      <c r="M227" s="59"/>
      <c r="O227" s="76"/>
      <c r="P227" s="76"/>
      <c r="S227" s="22"/>
      <c r="V227" s="17"/>
      <c r="AD227" s="13"/>
      <c r="AE227" s="13"/>
      <c r="AF227" s="13"/>
    </row>
    <row r="228" spans="9:32" s="9" customFormat="1" x14ac:dyDescent="0.25">
      <c r="I228" s="13"/>
      <c r="J228" s="13"/>
      <c r="K228" s="11"/>
      <c r="L228" s="13"/>
      <c r="M228" s="59"/>
      <c r="O228" s="76"/>
      <c r="P228" s="76"/>
      <c r="S228" s="22"/>
      <c r="V228" s="17"/>
      <c r="AD228" s="13"/>
      <c r="AE228" s="13"/>
      <c r="AF228" s="13"/>
    </row>
    <row r="229" spans="9:32" s="9" customFormat="1" x14ac:dyDescent="0.25">
      <c r="I229" s="13"/>
      <c r="J229" s="13"/>
      <c r="K229" s="11"/>
      <c r="L229" s="13"/>
      <c r="M229" s="59"/>
      <c r="O229" s="76"/>
      <c r="P229" s="76"/>
      <c r="S229" s="22"/>
      <c r="V229" s="17"/>
      <c r="AD229" s="13"/>
      <c r="AE229" s="13"/>
      <c r="AF229" s="13"/>
    </row>
    <row r="230" spans="9:32" s="9" customFormat="1" x14ac:dyDescent="0.25">
      <c r="I230" s="13"/>
      <c r="J230" s="13"/>
      <c r="K230" s="11"/>
      <c r="L230" s="13"/>
      <c r="M230" s="59"/>
      <c r="O230" s="76"/>
      <c r="P230" s="76"/>
      <c r="S230" s="22"/>
      <c r="V230" s="17"/>
      <c r="AD230" s="13"/>
      <c r="AE230" s="13"/>
      <c r="AF230" s="13"/>
    </row>
    <row r="231" spans="9:32" s="9" customFormat="1" x14ac:dyDescent="0.25">
      <c r="I231" s="13"/>
      <c r="J231" s="13"/>
      <c r="K231" s="11"/>
      <c r="L231" s="13"/>
      <c r="M231" s="59"/>
      <c r="O231" s="76"/>
      <c r="P231" s="76"/>
      <c r="S231" s="22"/>
      <c r="V231" s="17"/>
      <c r="AD231" s="13"/>
      <c r="AE231" s="13"/>
      <c r="AF231" s="13"/>
    </row>
    <row r="232" spans="9:32" s="9" customFormat="1" x14ac:dyDescent="0.25">
      <c r="I232" s="13"/>
      <c r="J232" s="13"/>
      <c r="K232" s="11"/>
      <c r="L232" s="13"/>
      <c r="M232" s="59"/>
      <c r="O232" s="76"/>
      <c r="P232" s="76"/>
      <c r="S232" s="22"/>
      <c r="V232" s="17"/>
      <c r="AD232" s="13"/>
      <c r="AE232" s="13"/>
      <c r="AF232" s="13"/>
    </row>
    <row r="233" spans="9:32" s="9" customFormat="1" x14ac:dyDescent="0.25">
      <c r="I233" s="13"/>
      <c r="J233" s="13"/>
      <c r="K233" s="11"/>
      <c r="L233" s="13"/>
      <c r="M233" s="59"/>
      <c r="O233" s="76"/>
      <c r="P233" s="76"/>
      <c r="S233" s="22"/>
      <c r="V233" s="17"/>
      <c r="AD233" s="13"/>
      <c r="AE233" s="13"/>
      <c r="AF233" s="13"/>
    </row>
    <row r="234" spans="9:32" s="9" customFormat="1" x14ac:dyDescent="0.25">
      <c r="I234" s="13"/>
      <c r="J234" s="13"/>
      <c r="K234" s="11"/>
      <c r="L234" s="13"/>
      <c r="M234" s="59"/>
      <c r="O234" s="76"/>
      <c r="P234" s="76"/>
      <c r="S234" s="22"/>
      <c r="V234" s="17"/>
      <c r="AD234" s="13"/>
      <c r="AE234" s="13"/>
      <c r="AF234" s="13"/>
    </row>
    <row r="235" spans="9:32" s="9" customFormat="1" x14ac:dyDescent="0.25">
      <c r="I235" s="13"/>
      <c r="J235" s="13"/>
      <c r="K235" s="11"/>
      <c r="L235" s="13"/>
      <c r="M235" s="59"/>
      <c r="O235" s="76"/>
      <c r="P235" s="76"/>
      <c r="S235" s="22"/>
      <c r="V235" s="17"/>
      <c r="AD235" s="13"/>
      <c r="AE235" s="13"/>
      <c r="AF235" s="13"/>
    </row>
    <row r="236" spans="9:32" s="9" customFormat="1" x14ac:dyDescent="0.25">
      <c r="I236" s="13"/>
      <c r="J236" s="13"/>
      <c r="K236" s="11"/>
      <c r="L236" s="13"/>
      <c r="M236" s="59"/>
      <c r="O236" s="76"/>
      <c r="P236" s="76"/>
      <c r="S236" s="22"/>
      <c r="V236" s="17"/>
      <c r="AD236" s="13"/>
      <c r="AE236" s="13"/>
      <c r="AF236" s="13"/>
    </row>
    <row r="237" spans="9:32" s="9" customFormat="1" x14ac:dyDescent="0.25">
      <c r="I237" s="13"/>
      <c r="J237" s="13"/>
      <c r="K237" s="11"/>
      <c r="L237" s="13"/>
      <c r="M237" s="59"/>
      <c r="O237" s="76"/>
      <c r="P237" s="76"/>
      <c r="S237" s="22"/>
      <c r="V237" s="17"/>
      <c r="AD237" s="13"/>
      <c r="AE237" s="13"/>
      <c r="AF237" s="13"/>
    </row>
    <row r="238" spans="9:32" s="9" customFormat="1" x14ac:dyDescent="0.25">
      <c r="I238" s="13"/>
      <c r="J238" s="13"/>
      <c r="K238" s="11"/>
      <c r="L238" s="13"/>
      <c r="M238" s="59"/>
      <c r="O238" s="76"/>
      <c r="P238" s="76"/>
      <c r="S238" s="22"/>
      <c r="V238" s="17"/>
      <c r="AD238" s="13"/>
      <c r="AE238" s="13"/>
      <c r="AF238" s="13"/>
    </row>
    <row r="239" spans="9:32" s="9" customFormat="1" x14ac:dyDescent="0.25">
      <c r="I239" s="13"/>
      <c r="J239" s="13"/>
      <c r="K239" s="11"/>
      <c r="L239" s="13"/>
      <c r="M239" s="59"/>
      <c r="O239" s="76"/>
      <c r="P239" s="76"/>
      <c r="S239" s="22"/>
      <c r="V239" s="17"/>
      <c r="AD239" s="13"/>
      <c r="AE239" s="13"/>
      <c r="AF239" s="13"/>
    </row>
    <row r="240" spans="9:32" s="9" customFormat="1" x14ac:dyDescent="0.25">
      <c r="I240" s="13"/>
      <c r="J240" s="13"/>
      <c r="K240" s="11"/>
      <c r="L240" s="13"/>
      <c r="M240" s="59"/>
      <c r="O240" s="76"/>
      <c r="P240" s="76"/>
      <c r="S240" s="22"/>
      <c r="V240" s="17"/>
      <c r="AD240" s="13"/>
      <c r="AE240" s="13"/>
      <c r="AF240" s="13"/>
    </row>
    <row r="241" spans="9:32" s="9" customFormat="1" x14ac:dyDescent="0.25">
      <c r="I241" s="13"/>
      <c r="J241" s="13"/>
      <c r="K241" s="11"/>
      <c r="L241" s="13"/>
      <c r="M241" s="59"/>
      <c r="O241" s="76"/>
      <c r="P241" s="76"/>
      <c r="S241" s="22"/>
      <c r="V241" s="17"/>
      <c r="AD241" s="13"/>
      <c r="AE241" s="13"/>
      <c r="AF241" s="13"/>
    </row>
    <row r="242" spans="9:32" s="9" customFormat="1" x14ac:dyDescent="0.25">
      <c r="I242" s="13"/>
      <c r="J242" s="13"/>
      <c r="K242" s="11"/>
      <c r="L242" s="13"/>
      <c r="M242" s="59"/>
      <c r="O242" s="76"/>
      <c r="P242" s="76"/>
      <c r="S242" s="22"/>
      <c r="V242" s="17"/>
      <c r="AD242" s="13"/>
      <c r="AE242" s="13"/>
      <c r="AF242" s="13"/>
    </row>
    <row r="243" spans="9:32" s="9" customFormat="1" x14ac:dyDescent="0.25">
      <c r="I243" s="13"/>
      <c r="J243" s="13"/>
      <c r="K243" s="11"/>
      <c r="L243" s="13"/>
      <c r="M243" s="59"/>
      <c r="O243" s="76"/>
      <c r="P243" s="76"/>
      <c r="S243" s="22"/>
      <c r="V243" s="17"/>
      <c r="AD243" s="13"/>
      <c r="AE243" s="13"/>
      <c r="AF243" s="13"/>
    </row>
    <row r="244" spans="9:32" s="9" customFormat="1" x14ac:dyDescent="0.25">
      <c r="I244" s="13"/>
      <c r="J244" s="13"/>
      <c r="K244" s="11"/>
      <c r="L244" s="13"/>
      <c r="M244" s="59"/>
      <c r="O244" s="76"/>
      <c r="P244" s="76"/>
      <c r="S244" s="22"/>
      <c r="V244" s="17"/>
      <c r="AD244" s="13"/>
      <c r="AE244" s="13"/>
      <c r="AF244" s="13"/>
    </row>
    <row r="245" spans="9:32" s="9" customFormat="1" x14ac:dyDescent="0.25">
      <c r="I245" s="13"/>
      <c r="J245" s="13"/>
      <c r="K245" s="11"/>
      <c r="L245" s="13"/>
      <c r="M245" s="59"/>
      <c r="O245" s="76"/>
      <c r="P245" s="76"/>
      <c r="S245" s="22"/>
      <c r="V245" s="17"/>
      <c r="AD245" s="13"/>
      <c r="AE245" s="13"/>
      <c r="AF245" s="13"/>
    </row>
    <row r="246" spans="9:32" s="9" customFormat="1" x14ac:dyDescent="0.25">
      <c r="I246" s="13"/>
      <c r="J246" s="13"/>
      <c r="K246" s="11"/>
      <c r="L246" s="13"/>
      <c r="M246" s="59"/>
      <c r="O246" s="76"/>
      <c r="P246" s="76"/>
      <c r="S246" s="22"/>
      <c r="V246" s="17"/>
      <c r="AD246" s="13"/>
      <c r="AE246" s="13"/>
      <c r="AF246" s="13"/>
    </row>
    <row r="247" spans="9:32" s="9" customFormat="1" x14ac:dyDescent="0.25">
      <c r="I247" s="13"/>
      <c r="J247" s="13"/>
      <c r="K247" s="11"/>
      <c r="L247" s="13"/>
      <c r="M247" s="59"/>
      <c r="O247" s="76"/>
      <c r="P247" s="76"/>
      <c r="S247" s="22"/>
      <c r="V247" s="17"/>
      <c r="AD247" s="13"/>
      <c r="AE247" s="13"/>
      <c r="AF247" s="13"/>
    </row>
    <row r="248" spans="9:32" s="9" customFormat="1" x14ac:dyDescent="0.25">
      <c r="I248" s="13"/>
      <c r="J248" s="13"/>
      <c r="K248" s="11"/>
      <c r="L248" s="13"/>
      <c r="M248" s="59"/>
      <c r="O248" s="76"/>
      <c r="P248" s="76"/>
      <c r="S248" s="22"/>
      <c r="V248" s="17"/>
      <c r="AD248" s="13"/>
      <c r="AE248" s="13"/>
      <c r="AF248" s="13"/>
    </row>
    <row r="249" spans="9:32" s="9" customFormat="1" x14ac:dyDescent="0.25">
      <c r="I249" s="13"/>
      <c r="J249" s="13"/>
      <c r="K249" s="11"/>
      <c r="L249" s="13"/>
      <c r="M249" s="59"/>
      <c r="O249" s="76"/>
      <c r="P249" s="76"/>
      <c r="S249" s="22"/>
      <c r="V249" s="17"/>
      <c r="AD249" s="13"/>
      <c r="AE249" s="13"/>
      <c r="AF249" s="13"/>
    </row>
    <row r="250" spans="9:32" s="9" customFormat="1" x14ac:dyDescent="0.25">
      <c r="I250" s="13"/>
      <c r="J250" s="13"/>
      <c r="K250" s="11"/>
      <c r="L250" s="13"/>
      <c r="M250" s="59"/>
      <c r="O250" s="76"/>
      <c r="P250" s="76"/>
      <c r="S250" s="22"/>
      <c r="V250" s="17"/>
      <c r="AD250" s="13"/>
      <c r="AE250" s="13"/>
      <c r="AF250" s="13"/>
    </row>
    <row r="251" spans="9:32" s="9" customFormat="1" x14ac:dyDescent="0.25">
      <c r="I251" s="13"/>
      <c r="J251" s="13"/>
      <c r="K251" s="11"/>
      <c r="L251" s="13"/>
      <c r="M251" s="59"/>
      <c r="O251" s="76"/>
      <c r="P251" s="76"/>
      <c r="S251" s="22"/>
      <c r="V251" s="17"/>
      <c r="AD251" s="13"/>
      <c r="AE251" s="13"/>
      <c r="AF251" s="13"/>
    </row>
    <row r="252" spans="9:32" s="9" customFormat="1" x14ac:dyDescent="0.25">
      <c r="I252" s="13"/>
      <c r="J252" s="13"/>
      <c r="K252" s="11"/>
      <c r="L252" s="13"/>
      <c r="M252" s="59"/>
      <c r="O252" s="76"/>
      <c r="P252" s="76"/>
      <c r="S252" s="22"/>
      <c r="V252" s="17"/>
      <c r="AD252" s="13"/>
      <c r="AE252" s="13"/>
      <c r="AF252" s="13"/>
    </row>
    <row r="253" spans="9:32" s="9" customFormat="1" x14ac:dyDescent="0.25">
      <c r="I253" s="13"/>
      <c r="J253" s="13"/>
      <c r="K253" s="11"/>
      <c r="L253" s="13"/>
      <c r="M253" s="59"/>
      <c r="O253" s="76"/>
      <c r="P253" s="76"/>
      <c r="S253" s="22"/>
      <c r="V253" s="17"/>
      <c r="AD253" s="13"/>
      <c r="AE253" s="13"/>
      <c r="AF253" s="13"/>
    </row>
    <row r="254" spans="9:32" s="9" customFormat="1" x14ac:dyDescent="0.25">
      <c r="I254" s="13"/>
      <c r="J254" s="13"/>
      <c r="K254" s="11"/>
      <c r="L254" s="13"/>
      <c r="M254" s="59"/>
      <c r="O254" s="76"/>
      <c r="P254" s="76"/>
      <c r="S254" s="22"/>
      <c r="V254" s="17"/>
      <c r="AD254" s="13"/>
      <c r="AE254" s="13"/>
      <c r="AF254" s="13"/>
    </row>
    <row r="255" spans="9:32" s="9" customFormat="1" x14ac:dyDescent="0.25">
      <c r="I255" s="13"/>
      <c r="J255" s="13"/>
      <c r="K255" s="11"/>
      <c r="L255" s="13"/>
      <c r="M255" s="59"/>
      <c r="O255" s="76"/>
      <c r="P255" s="76"/>
      <c r="S255" s="22"/>
      <c r="V255" s="17"/>
      <c r="AD255" s="13"/>
      <c r="AE255" s="13"/>
      <c r="AF255" s="13"/>
    </row>
    <row r="256" spans="9:32" s="9" customFormat="1" x14ac:dyDescent="0.25">
      <c r="I256" s="13"/>
      <c r="J256" s="13"/>
      <c r="K256" s="11"/>
      <c r="L256" s="13"/>
      <c r="M256" s="59"/>
      <c r="O256" s="76"/>
      <c r="P256" s="76"/>
      <c r="S256" s="22"/>
      <c r="V256" s="17"/>
      <c r="AD256" s="13"/>
      <c r="AE256" s="13"/>
      <c r="AF256" s="13"/>
    </row>
    <row r="257" spans="9:32" s="9" customFormat="1" x14ac:dyDescent="0.25">
      <c r="I257" s="13"/>
      <c r="J257" s="13"/>
      <c r="K257" s="11"/>
      <c r="L257" s="13"/>
      <c r="M257" s="59"/>
      <c r="O257" s="76"/>
      <c r="P257" s="76"/>
      <c r="S257" s="22"/>
      <c r="V257" s="17"/>
      <c r="AD257" s="13"/>
      <c r="AE257" s="13"/>
      <c r="AF257" s="13"/>
    </row>
    <row r="258" spans="9:32" s="9" customFormat="1" x14ac:dyDescent="0.25">
      <c r="I258" s="13"/>
      <c r="J258" s="13"/>
      <c r="K258" s="11"/>
      <c r="L258" s="13"/>
      <c r="M258" s="59"/>
      <c r="O258" s="76"/>
      <c r="P258" s="76"/>
      <c r="S258" s="22"/>
      <c r="V258" s="17"/>
      <c r="AD258" s="13"/>
      <c r="AE258" s="13"/>
      <c r="AF258" s="13"/>
    </row>
    <row r="259" spans="9:32" s="9" customFormat="1" x14ac:dyDescent="0.25">
      <c r="I259" s="13"/>
      <c r="J259" s="13"/>
      <c r="K259" s="11"/>
      <c r="L259" s="13"/>
      <c r="M259" s="59"/>
      <c r="O259" s="76"/>
      <c r="P259" s="76"/>
      <c r="S259" s="22"/>
      <c r="V259" s="17"/>
      <c r="AD259" s="13"/>
      <c r="AE259" s="13"/>
      <c r="AF259" s="13"/>
    </row>
    <row r="260" spans="9:32" s="9" customFormat="1" x14ac:dyDescent="0.25">
      <c r="I260" s="13"/>
      <c r="J260" s="13"/>
      <c r="K260" s="11"/>
      <c r="L260" s="13"/>
      <c r="M260" s="59"/>
      <c r="O260" s="76"/>
      <c r="P260" s="76"/>
      <c r="S260" s="22"/>
      <c r="V260" s="17"/>
      <c r="AD260" s="13"/>
      <c r="AE260" s="13"/>
      <c r="AF260" s="13"/>
    </row>
    <row r="261" spans="9:32" s="9" customFormat="1" x14ac:dyDescent="0.25">
      <c r="I261" s="13"/>
      <c r="J261" s="13"/>
      <c r="K261" s="11"/>
      <c r="L261" s="13"/>
      <c r="M261" s="59"/>
      <c r="O261" s="76"/>
      <c r="P261" s="76"/>
      <c r="S261" s="22"/>
      <c r="V261" s="17"/>
      <c r="AD261" s="13"/>
      <c r="AE261" s="13"/>
      <c r="AF261" s="13"/>
    </row>
    <row r="262" spans="9:32" s="9" customFormat="1" x14ac:dyDescent="0.25">
      <c r="I262" s="13"/>
      <c r="J262" s="13"/>
      <c r="K262" s="11"/>
      <c r="L262" s="13"/>
      <c r="M262" s="59"/>
      <c r="O262" s="76"/>
      <c r="P262" s="76"/>
      <c r="S262" s="22"/>
      <c r="V262" s="17"/>
      <c r="AD262" s="13"/>
      <c r="AE262" s="13"/>
      <c r="AF262" s="13"/>
    </row>
    <row r="263" spans="9:32" s="9" customFormat="1" x14ac:dyDescent="0.25">
      <c r="I263" s="13"/>
      <c r="J263" s="13"/>
      <c r="K263" s="11"/>
      <c r="L263" s="13"/>
      <c r="M263" s="59"/>
      <c r="O263" s="76"/>
      <c r="P263" s="76"/>
      <c r="S263" s="22"/>
      <c r="V263" s="17"/>
      <c r="AD263" s="13"/>
      <c r="AE263" s="13"/>
      <c r="AF263" s="13"/>
    </row>
    <row r="264" spans="9:32" s="9" customFormat="1" x14ac:dyDescent="0.25">
      <c r="I264" s="13"/>
      <c r="J264" s="13"/>
      <c r="K264" s="11"/>
      <c r="L264" s="13"/>
      <c r="M264" s="59"/>
      <c r="O264" s="76"/>
      <c r="P264" s="76"/>
      <c r="S264" s="22"/>
      <c r="V264" s="17"/>
      <c r="AD264" s="13"/>
      <c r="AE264" s="13"/>
      <c r="AF264" s="13"/>
    </row>
    <row r="265" spans="9:32" s="9" customFormat="1" x14ac:dyDescent="0.25">
      <c r="I265" s="13"/>
      <c r="J265" s="13"/>
      <c r="K265" s="11"/>
      <c r="L265" s="13"/>
      <c r="M265" s="59"/>
      <c r="O265" s="76"/>
      <c r="P265" s="76"/>
      <c r="S265" s="22"/>
      <c r="V265" s="17"/>
    </row>
    <row r="266" spans="9:32" s="9" customFormat="1" x14ac:dyDescent="0.25">
      <c r="I266" s="13"/>
      <c r="J266" s="13"/>
      <c r="K266" s="11"/>
      <c r="L266" s="13"/>
      <c r="M266" s="59"/>
      <c r="O266" s="76"/>
      <c r="P266" s="76"/>
      <c r="S266" s="22"/>
      <c r="V266" s="17"/>
    </row>
    <row r="267" spans="9:32" s="9" customFormat="1" x14ac:dyDescent="0.25">
      <c r="I267" s="13"/>
      <c r="J267" s="13"/>
      <c r="K267" s="11"/>
      <c r="L267" s="13"/>
      <c r="M267" s="59"/>
      <c r="O267" s="76"/>
      <c r="P267" s="76"/>
      <c r="S267" s="22"/>
      <c r="V267" s="17"/>
    </row>
    <row r="268" spans="9:32" s="9" customFormat="1" x14ac:dyDescent="0.25">
      <c r="I268" s="13"/>
      <c r="J268" s="13"/>
      <c r="K268" s="11"/>
      <c r="L268" s="13"/>
      <c r="M268" s="59"/>
      <c r="O268" s="76"/>
      <c r="P268" s="76"/>
      <c r="S268" s="22"/>
      <c r="V268" s="17"/>
    </row>
    <row r="269" spans="9:32" s="9" customFormat="1" x14ac:dyDescent="0.25">
      <c r="I269" s="13"/>
      <c r="J269" s="13"/>
      <c r="K269" s="11"/>
      <c r="L269" s="13"/>
      <c r="M269" s="59"/>
      <c r="O269" s="76"/>
      <c r="P269" s="76"/>
      <c r="S269" s="22"/>
      <c r="V269" s="17"/>
    </row>
    <row r="270" spans="9:32" s="9" customFormat="1" x14ac:dyDescent="0.25">
      <c r="I270" s="13"/>
      <c r="J270" s="13"/>
      <c r="K270" s="11"/>
      <c r="L270" s="13"/>
      <c r="M270" s="59"/>
      <c r="O270" s="76"/>
      <c r="P270" s="76"/>
      <c r="S270" s="22"/>
      <c r="V270" s="17"/>
    </row>
    <row r="271" spans="9:32" s="9" customFormat="1" x14ac:dyDescent="0.25">
      <c r="I271" s="13"/>
      <c r="J271" s="13"/>
      <c r="K271" s="11"/>
      <c r="L271" s="13"/>
      <c r="M271" s="59"/>
      <c r="O271" s="76"/>
      <c r="P271" s="76"/>
      <c r="S271" s="22"/>
      <c r="V271" s="17"/>
    </row>
    <row r="272" spans="9:32" s="9" customFormat="1" x14ac:dyDescent="0.25">
      <c r="I272" s="13"/>
      <c r="J272" s="13"/>
      <c r="K272" s="11"/>
      <c r="L272" s="13"/>
      <c r="M272" s="59"/>
      <c r="O272" s="76"/>
      <c r="P272" s="76"/>
      <c r="S272" s="22"/>
      <c r="V272" s="17"/>
    </row>
    <row r="273" spans="9:22" s="9" customFormat="1" x14ac:dyDescent="0.25">
      <c r="I273" s="13"/>
      <c r="J273" s="13"/>
      <c r="K273" s="11"/>
      <c r="L273" s="13"/>
      <c r="M273" s="59"/>
      <c r="O273" s="76"/>
      <c r="P273" s="76"/>
      <c r="S273" s="22"/>
      <c r="V273" s="17"/>
    </row>
    <row r="274" spans="9:22" s="9" customFormat="1" x14ac:dyDescent="0.25">
      <c r="I274" s="13"/>
      <c r="J274" s="13"/>
      <c r="K274" s="11"/>
      <c r="L274" s="13"/>
      <c r="M274" s="59"/>
      <c r="O274" s="76"/>
      <c r="P274" s="76"/>
      <c r="S274" s="22"/>
      <c r="V274" s="17"/>
    </row>
    <row r="275" spans="9:22" s="9" customFormat="1" x14ac:dyDescent="0.25">
      <c r="I275" s="13"/>
      <c r="J275" s="13"/>
      <c r="K275" s="11"/>
      <c r="L275" s="13"/>
      <c r="M275" s="59"/>
      <c r="O275" s="76"/>
      <c r="P275" s="76"/>
      <c r="S275" s="22"/>
      <c r="V275" s="17"/>
    </row>
    <row r="276" spans="9:22" s="9" customFormat="1" x14ac:dyDescent="0.25">
      <c r="I276" s="13"/>
      <c r="J276" s="13"/>
      <c r="K276" s="11"/>
      <c r="L276" s="13"/>
      <c r="M276" s="59"/>
      <c r="O276" s="76"/>
      <c r="P276" s="76"/>
      <c r="S276" s="22"/>
      <c r="V276" s="18"/>
    </row>
    <row r="277" spans="9:22" s="9" customFormat="1" x14ac:dyDescent="0.25">
      <c r="I277" s="13"/>
      <c r="J277" s="13"/>
      <c r="K277" s="11"/>
      <c r="L277" s="13"/>
      <c r="M277" s="59"/>
      <c r="O277" s="76"/>
      <c r="P277" s="76"/>
      <c r="S277" s="22"/>
      <c r="V277" s="18"/>
    </row>
    <row r="278" spans="9:22" s="9" customFormat="1" x14ac:dyDescent="0.25">
      <c r="I278" s="13"/>
      <c r="J278" s="13"/>
      <c r="K278" s="11"/>
      <c r="L278" s="13"/>
      <c r="M278" s="59"/>
      <c r="O278" s="76"/>
      <c r="P278" s="76"/>
      <c r="S278" s="22"/>
      <c r="V278" s="18"/>
    </row>
    <row r="279" spans="9:22" s="9" customFormat="1" x14ac:dyDescent="0.25">
      <c r="I279" s="13"/>
      <c r="J279" s="13"/>
      <c r="K279" s="11"/>
      <c r="L279" s="13"/>
      <c r="M279" s="59"/>
      <c r="O279" s="76"/>
      <c r="P279" s="76"/>
      <c r="S279" s="22"/>
      <c r="V279" s="18"/>
    </row>
    <row r="280" spans="9:22" s="9" customFormat="1" x14ac:dyDescent="0.25">
      <c r="I280" s="13"/>
      <c r="J280" s="13"/>
      <c r="K280" s="11"/>
      <c r="L280" s="13"/>
      <c r="M280" s="59"/>
      <c r="O280" s="76"/>
      <c r="P280" s="76"/>
      <c r="S280" s="22"/>
      <c r="V280" s="18"/>
    </row>
    <row r="281" spans="9:22" s="9" customFormat="1" x14ac:dyDescent="0.25">
      <c r="I281" s="13"/>
      <c r="J281" s="13"/>
      <c r="K281" s="11"/>
      <c r="L281" s="13"/>
      <c r="M281" s="59"/>
      <c r="O281" s="76"/>
      <c r="P281" s="76"/>
      <c r="S281" s="22"/>
      <c r="V281" s="18"/>
    </row>
    <row r="282" spans="9:22" s="9" customFormat="1" x14ac:dyDescent="0.25">
      <c r="I282" s="13"/>
      <c r="J282" s="13"/>
      <c r="K282" s="11"/>
      <c r="L282" s="13"/>
      <c r="M282" s="59"/>
      <c r="O282" s="76"/>
      <c r="P282" s="76"/>
      <c r="S282" s="22"/>
      <c r="V282" s="18"/>
    </row>
    <row r="283" spans="9:22" s="9" customFormat="1" x14ac:dyDescent="0.25">
      <c r="I283" s="13"/>
      <c r="J283" s="13"/>
      <c r="K283" s="11"/>
      <c r="L283" s="13"/>
      <c r="M283" s="59"/>
      <c r="O283" s="76"/>
      <c r="P283" s="76"/>
      <c r="S283" s="22"/>
      <c r="V283" s="18"/>
    </row>
    <row r="284" spans="9:22" s="9" customFormat="1" x14ac:dyDescent="0.25">
      <c r="I284" s="13"/>
      <c r="J284" s="13"/>
      <c r="K284" s="11"/>
      <c r="L284" s="13"/>
      <c r="M284" s="59"/>
      <c r="O284" s="76"/>
      <c r="P284" s="76"/>
      <c r="S284" s="22"/>
      <c r="V284" s="18"/>
    </row>
    <row r="285" spans="9:22" s="9" customFormat="1" x14ac:dyDescent="0.25">
      <c r="I285" s="13"/>
      <c r="J285" s="13"/>
      <c r="K285" s="11"/>
      <c r="L285" s="13"/>
      <c r="M285" s="59"/>
      <c r="O285" s="76"/>
      <c r="P285" s="76"/>
      <c r="S285" s="22"/>
      <c r="V285" s="18"/>
    </row>
    <row r="286" spans="9:22" s="9" customFormat="1" x14ac:dyDescent="0.25">
      <c r="I286" s="13"/>
      <c r="J286" s="13"/>
      <c r="K286" s="11"/>
      <c r="L286" s="13"/>
      <c r="M286" s="59"/>
      <c r="O286" s="76"/>
      <c r="P286" s="76"/>
      <c r="S286" s="22"/>
      <c r="V286" s="18"/>
    </row>
    <row r="287" spans="9:22" s="9" customFormat="1" x14ac:dyDescent="0.25">
      <c r="I287" s="13"/>
      <c r="J287" s="13"/>
      <c r="K287" s="11"/>
      <c r="L287" s="13"/>
      <c r="M287" s="59"/>
      <c r="O287" s="76"/>
      <c r="P287" s="76"/>
      <c r="S287" s="22"/>
      <c r="V287" s="18"/>
    </row>
    <row r="288" spans="9:22" s="9" customFormat="1" x14ac:dyDescent="0.25">
      <c r="I288" s="13"/>
      <c r="J288" s="13"/>
      <c r="K288" s="11"/>
      <c r="L288" s="13"/>
      <c r="M288" s="59"/>
      <c r="O288" s="76"/>
      <c r="P288" s="76"/>
      <c r="S288" s="22"/>
      <c r="V288" s="18"/>
    </row>
    <row r="289" spans="9:23" s="9" customFormat="1" x14ac:dyDescent="0.25">
      <c r="I289" s="13"/>
      <c r="J289" s="13"/>
      <c r="K289" s="11"/>
      <c r="L289" s="13"/>
      <c r="M289" s="59"/>
      <c r="O289" s="76"/>
      <c r="P289" s="76"/>
      <c r="S289" s="22"/>
      <c r="V289" s="18"/>
    </row>
    <row r="290" spans="9:23" s="9" customFormat="1" x14ac:dyDescent="0.25">
      <c r="I290" s="13"/>
      <c r="J290" s="13"/>
      <c r="K290" s="11"/>
      <c r="L290" s="13"/>
      <c r="M290" s="59"/>
      <c r="O290" s="76"/>
      <c r="P290" s="76"/>
      <c r="S290" s="22"/>
      <c r="V290" s="18"/>
    </row>
    <row r="291" spans="9:23" s="9" customFormat="1" x14ac:dyDescent="0.25">
      <c r="I291" s="13"/>
      <c r="J291" s="13"/>
      <c r="K291" s="11"/>
      <c r="L291" s="13"/>
      <c r="M291" s="59"/>
      <c r="O291" s="76"/>
      <c r="P291" s="76"/>
      <c r="S291" s="22"/>
      <c r="V291" s="18"/>
    </row>
    <row r="292" spans="9:23" s="9" customFormat="1" x14ac:dyDescent="0.25">
      <c r="I292" s="13"/>
      <c r="J292" s="13"/>
      <c r="K292" s="11"/>
      <c r="L292" s="13"/>
      <c r="M292" s="59"/>
      <c r="S292" s="22"/>
      <c r="V292" s="18"/>
    </row>
    <row r="293" spans="9:23" s="9" customFormat="1" x14ac:dyDescent="0.25">
      <c r="I293" s="13"/>
      <c r="J293" s="13"/>
      <c r="K293" s="11"/>
      <c r="L293" s="13"/>
      <c r="M293" s="59"/>
      <c r="S293" s="22"/>
      <c r="V293" s="18"/>
    </row>
    <row r="294" spans="9:23" s="9" customFormat="1" x14ac:dyDescent="0.25">
      <c r="I294" s="13"/>
      <c r="J294" s="13"/>
      <c r="K294" s="11"/>
      <c r="L294" s="13"/>
      <c r="M294" s="59"/>
      <c r="S294" s="22"/>
      <c r="V294" s="18"/>
    </row>
    <row r="295" spans="9:23" s="9" customFormat="1" x14ac:dyDescent="0.25">
      <c r="I295" s="13"/>
      <c r="J295" s="13"/>
      <c r="K295" s="11"/>
      <c r="L295" s="13"/>
      <c r="M295" s="59"/>
      <c r="S295" s="22"/>
      <c r="V295" s="18"/>
    </row>
    <row r="296" spans="9:23" s="27" customFormat="1" x14ac:dyDescent="0.25">
      <c r="I296" s="41"/>
      <c r="J296" s="41"/>
      <c r="K296" s="43"/>
      <c r="L296" s="41"/>
      <c r="M296" s="28"/>
      <c r="S296" s="45"/>
      <c r="V296" s="45"/>
      <c r="W296" s="9"/>
    </row>
    <row r="297" spans="9:23" s="27" customFormat="1" x14ac:dyDescent="0.25">
      <c r="I297" s="41"/>
      <c r="J297" s="41"/>
      <c r="K297" s="43"/>
      <c r="L297" s="41"/>
      <c r="M297" s="28"/>
      <c r="S297" s="45"/>
      <c r="W297" s="9"/>
    </row>
    <row r="298" spans="9:23" s="27" customFormat="1" x14ac:dyDescent="0.25">
      <c r="I298" s="41"/>
      <c r="J298" s="41"/>
      <c r="K298" s="43"/>
      <c r="L298" s="41"/>
      <c r="M298" s="28"/>
      <c r="S298" s="45"/>
      <c r="W298" s="9"/>
    </row>
    <row r="299" spans="9:23" s="27" customFormat="1" x14ac:dyDescent="0.25">
      <c r="I299" s="28"/>
      <c r="K299" s="43"/>
      <c r="L299" s="41"/>
      <c r="M299" s="28"/>
      <c r="S299" s="45"/>
      <c r="W299" s="9"/>
    </row>
    <row r="300" spans="9:23" s="27" customFormat="1" x14ac:dyDescent="0.25">
      <c r="I300" s="28"/>
      <c r="K300" s="43"/>
      <c r="L300" s="41"/>
      <c r="M300" s="28"/>
      <c r="S300" s="45"/>
      <c r="W300" s="9"/>
    </row>
    <row r="301" spans="9:23" s="27" customFormat="1" x14ac:dyDescent="0.25">
      <c r="I301" s="28"/>
      <c r="K301" s="43"/>
      <c r="L301" s="41"/>
      <c r="M301" s="28"/>
      <c r="S301" s="45"/>
      <c r="W301" s="9"/>
    </row>
    <row r="302" spans="9:23" s="27" customFormat="1" x14ac:dyDescent="0.25">
      <c r="I302" s="28"/>
      <c r="K302" s="43"/>
      <c r="L302" s="41"/>
      <c r="M302" s="28"/>
      <c r="S302" s="45"/>
      <c r="W302" s="9"/>
    </row>
    <row r="303" spans="9:23" s="27" customFormat="1" x14ac:dyDescent="0.25">
      <c r="I303" s="28"/>
      <c r="K303" s="43"/>
      <c r="L303" s="41"/>
      <c r="M303" s="28"/>
      <c r="S303" s="45"/>
      <c r="W303" s="9"/>
    </row>
    <row r="304" spans="9:23" s="27" customFormat="1" x14ac:dyDescent="0.25">
      <c r="I304" s="28"/>
      <c r="K304" s="43"/>
      <c r="L304" s="41"/>
      <c r="M304" s="28"/>
      <c r="S304" s="45"/>
      <c r="W304" s="9"/>
    </row>
    <row r="305" spans="19:23" x14ac:dyDescent="0.25">
      <c r="S305" s="118"/>
      <c r="W305" s="19"/>
    </row>
    <row r="306" spans="19:23" x14ac:dyDescent="0.25">
      <c r="S306" s="118"/>
      <c r="W306" s="19"/>
    </row>
    <row r="307" spans="19:23" x14ac:dyDescent="0.25">
      <c r="S307" s="118"/>
      <c r="W307" s="19"/>
    </row>
    <row r="308" spans="19:23" x14ac:dyDescent="0.25">
      <c r="S308" s="118"/>
      <c r="W308" s="19"/>
    </row>
    <row r="309" spans="19:23" x14ac:dyDescent="0.25">
      <c r="S309" s="118"/>
      <c r="W309" s="19"/>
    </row>
    <row r="310" spans="19:23" x14ac:dyDescent="0.25">
      <c r="S310" s="118"/>
      <c r="W310" s="19"/>
    </row>
    <row r="311" spans="19:23" x14ac:dyDescent="0.25">
      <c r="S311" s="118"/>
      <c r="W311" s="19"/>
    </row>
    <row r="312" spans="19:23" x14ac:dyDescent="0.25">
      <c r="S312" s="118"/>
      <c r="W312" s="19"/>
    </row>
    <row r="313" spans="19:23" x14ac:dyDescent="0.25">
      <c r="S313" s="118"/>
      <c r="W313" s="19"/>
    </row>
    <row r="314" spans="19:23" x14ac:dyDescent="0.25">
      <c r="S314" s="118"/>
      <c r="W314" s="19"/>
    </row>
    <row r="315" spans="19:23" x14ac:dyDescent="0.25">
      <c r="S315" s="118"/>
      <c r="W315" s="19"/>
    </row>
    <row r="316" spans="19:23" x14ac:dyDescent="0.25">
      <c r="S316" s="118"/>
      <c r="W316" s="19"/>
    </row>
    <row r="317" spans="19:23" x14ac:dyDescent="0.25">
      <c r="S317" s="118"/>
      <c r="W317" s="19"/>
    </row>
    <row r="318" spans="19:23" x14ac:dyDescent="0.25">
      <c r="S318" s="118"/>
      <c r="W318" s="19"/>
    </row>
    <row r="319" spans="19:23" x14ac:dyDescent="0.25">
      <c r="S319" s="118"/>
      <c r="W319" s="19"/>
    </row>
    <row r="320" spans="19:23" x14ac:dyDescent="0.25">
      <c r="S320" s="118"/>
      <c r="W320" s="19"/>
    </row>
    <row r="321" spans="19:23" x14ac:dyDescent="0.25">
      <c r="S321" s="118"/>
      <c r="W321" s="19"/>
    </row>
    <row r="322" spans="19:23" x14ac:dyDescent="0.25">
      <c r="S322" s="118"/>
      <c r="W322" s="19"/>
    </row>
    <row r="323" spans="19:23" x14ac:dyDescent="0.25">
      <c r="S323" s="118"/>
      <c r="W323" s="19"/>
    </row>
    <row r="324" spans="19:23" x14ac:dyDescent="0.25">
      <c r="S324" s="118"/>
      <c r="W324" s="19"/>
    </row>
    <row r="325" spans="19:23" x14ac:dyDescent="0.25">
      <c r="S325" s="118"/>
      <c r="W325" s="19"/>
    </row>
    <row r="326" spans="19:23" x14ac:dyDescent="0.25">
      <c r="S326" s="118"/>
      <c r="W326" s="19"/>
    </row>
    <row r="327" spans="19:23" x14ac:dyDescent="0.25">
      <c r="S327" s="118"/>
      <c r="W327" s="19"/>
    </row>
    <row r="328" spans="19:23" x14ac:dyDescent="0.25">
      <c r="S328" s="118"/>
      <c r="W328" s="19"/>
    </row>
    <row r="329" spans="19:23" x14ac:dyDescent="0.25">
      <c r="S329" s="118"/>
      <c r="W329" s="19"/>
    </row>
    <row r="330" spans="19:23" x14ac:dyDescent="0.25">
      <c r="S330" s="118"/>
      <c r="W330" s="19"/>
    </row>
    <row r="331" spans="19:23" x14ac:dyDescent="0.25">
      <c r="S331" s="118"/>
      <c r="W331" s="19"/>
    </row>
    <row r="332" spans="19:23" x14ac:dyDescent="0.25">
      <c r="S332" s="118"/>
      <c r="W332" s="19"/>
    </row>
    <row r="333" spans="19:23" x14ac:dyDescent="0.25">
      <c r="S333" s="118"/>
      <c r="W333" s="19"/>
    </row>
    <row r="334" spans="19:23" x14ac:dyDescent="0.25">
      <c r="S334" s="118"/>
      <c r="W334" s="19"/>
    </row>
    <row r="335" spans="19:23" x14ac:dyDescent="0.25">
      <c r="S335" s="118"/>
      <c r="W335" s="19"/>
    </row>
    <row r="336" spans="19:23" x14ac:dyDescent="0.25">
      <c r="S336" s="118"/>
      <c r="W336" s="19"/>
    </row>
    <row r="337" spans="19:23" x14ac:dyDescent="0.25">
      <c r="S337" s="118"/>
      <c r="W337" s="19"/>
    </row>
    <row r="338" spans="19:23" x14ac:dyDescent="0.25">
      <c r="S338" s="118"/>
      <c r="W338" s="19"/>
    </row>
    <row r="339" spans="19:23" x14ac:dyDescent="0.25">
      <c r="S339" s="118"/>
      <c r="W339" s="19"/>
    </row>
    <row r="340" spans="19:23" x14ac:dyDescent="0.25">
      <c r="S340" s="118"/>
      <c r="W340" s="19"/>
    </row>
    <row r="341" spans="19:23" x14ac:dyDescent="0.25">
      <c r="S341" s="118"/>
      <c r="W341" s="19"/>
    </row>
    <row r="342" spans="19:23" x14ac:dyDescent="0.25">
      <c r="S342" s="118"/>
      <c r="W342" s="19"/>
    </row>
    <row r="343" spans="19:23" x14ac:dyDescent="0.25">
      <c r="S343" s="118"/>
      <c r="W343" s="19"/>
    </row>
    <row r="344" spans="19:23" x14ac:dyDescent="0.25">
      <c r="S344" s="118"/>
      <c r="W344" s="19"/>
    </row>
    <row r="345" spans="19:23" x14ac:dyDescent="0.25">
      <c r="S345" s="118"/>
      <c r="W345" s="19"/>
    </row>
    <row r="346" spans="19:23" x14ac:dyDescent="0.25">
      <c r="S346" s="118"/>
      <c r="W346" s="19"/>
    </row>
    <row r="347" spans="19:23" x14ac:dyDescent="0.25">
      <c r="S347" s="118"/>
      <c r="W347" s="19"/>
    </row>
    <row r="348" spans="19:23" x14ac:dyDescent="0.25">
      <c r="S348" s="118"/>
      <c r="W348" s="19"/>
    </row>
    <row r="349" spans="19:23" x14ac:dyDescent="0.25">
      <c r="S349" s="118"/>
      <c r="W349" s="19"/>
    </row>
    <row r="350" spans="19:23" x14ac:dyDescent="0.25">
      <c r="S350" s="118"/>
      <c r="W350" s="19"/>
    </row>
    <row r="351" spans="19:23" x14ac:dyDescent="0.25">
      <c r="S351" s="118"/>
      <c r="W351" s="19"/>
    </row>
    <row r="352" spans="19:23" x14ac:dyDescent="0.25">
      <c r="S352" s="118"/>
      <c r="W352" s="19"/>
    </row>
    <row r="353" spans="19:23" x14ac:dyDescent="0.25">
      <c r="S353" s="118"/>
      <c r="W353" s="19"/>
    </row>
    <row r="354" spans="19:23" x14ac:dyDescent="0.25">
      <c r="S354" s="118"/>
      <c r="W354" s="19"/>
    </row>
    <row r="355" spans="19:23" x14ac:dyDescent="0.25">
      <c r="S355" s="118"/>
      <c r="W355" s="19"/>
    </row>
    <row r="356" spans="19:23" x14ac:dyDescent="0.25">
      <c r="S356" s="118"/>
      <c r="W356" s="19"/>
    </row>
    <row r="357" spans="19:23" x14ac:dyDescent="0.25">
      <c r="S357" s="118"/>
      <c r="W357" s="19"/>
    </row>
    <row r="358" spans="19:23" x14ac:dyDescent="0.25">
      <c r="S358" s="118"/>
      <c r="W358" s="19"/>
    </row>
    <row r="359" spans="19:23" x14ac:dyDescent="0.25">
      <c r="S359" s="118"/>
      <c r="W359" s="19"/>
    </row>
    <row r="360" spans="19:23" x14ac:dyDescent="0.25">
      <c r="S360" s="118"/>
      <c r="W360" s="19"/>
    </row>
    <row r="361" spans="19:23" x14ac:dyDescent="0.25">
      <c r="S361" s="118"/>
      <c r="W361" s="19"/>
    </row>
    <row r="362" spans="19:23" x14ac:dyDescent="0.25">
      <c r="S362" s="118"/>
      <c r="W362" s="19"/>
    </row>
    <row r="363" spans="19:23" x14ac:dyDescent="0.25">
      <c r="S363" s="118"/>
      <c r="W363" s="19"/>
    </row>
    <row r="364" spans="19:23" x14ac:dyDescent="0.25">
      <c r="S364" s="118"/>
      <c r="W364" s="19"/>
    </row>
    <row r="365" spans="19:23" x14ac:dyDescent="0.25">
      <c r="S365" s="118"/>
      <c r="W365" s="19"/>
    </row>
    <row r="366" spans="19:23" x14ac:dyDescent="0.25">
      <c r="S366" s="118"/>
      <c r="W366" s="19"/>
    </row>
    <row r="367" spans="19:23" x14ac:dyDescent="0.25">
      <c r="S367" s="118"/>
      <c r="W367" s="19"/>
    </row>
    <row r="368" spans="19:23" x14ac:dyDescent="0.25">
      <c r="S368" s="118"/>
      <c r="W368" s="19"/>
    </row>
    <row r="369" spans="19:23" x14ac:dyDescent="0.25">
      <c r="S369" s="118"/>
      <c r="W369" s="19"/>
    </row>
    <row r="370" spans="19:23" x14ac:dyDescent="0.25">
      <c r="S370" s="118"/>
      <c r="W370" s="19"/>
    </row>
    <row r="371" spans="19:23" x14ac:dyDescent="0.25">
      <c r="S371" s="118"/>
      <c r="W371" s="19"/>
    </row>
    <row r="372" spans="19:23" x14ac:dyDescent="0.25">
      <c r="S372" s="118"/>
      <c r="W372" s="19"/>
    </row>
    <row r="373" spans="19:23" x14ac:dyDescent="0.25">
      <c r="S373" s="118"/>
      <c r="W373" s="19"/>
    </row>
    <row r="374" spans="19:23" x14ac:dyDescent="0.25">
      <c r="S374" s="118"/>
      <c r="W374" s="19"/>
    </row>
    <row r="375" spans="19:23" x14ac:dyDescent="0.25">
      <c r="S375" s="118"/>
      <c r="W375" s="19"/>
    </row>
    <row r="376" spans="19:23" x14ac:dyDescent="0.25">
      <c r="S376" s="118"/>
      <c r="W376" s="19"/>
    </row>
    <row r="377" spans="19:23" x14ac:dyDescent="0.25">
      <c r="S377" s="118"/>
      <c r="W377" s="19"/>
    </row>
    <row r="378" spans="19:23" x14ac:dyDescent="0.25">
      <c r="S378" s="118"/>
      <c r="W378" s="19"/>
    </row>
    <row r="379" spans="19:23" x14ac:dyDescent="0.25">
      <c r="S379" s="118"/>
      <c r="W379" s="19"/>
    </row>
    <row r="380" spans="19:23" x14ac:dyDescent="0.25">
      <c r="S380" s="118"/>
      <c r="W380" s="19"/>
    </row>
    <row r="381" spans="19:23" x14ac:dyDescent="0.25">
      <c r="S381" s="118"/>
      <c r="W381" s="19"/>
    </row>
    <row r="382" spans="19:23" x14ac:dyDescent="0.25">
      <c r="S382" s="118"/>
      <c r="W382" s="19"/>
    </row>
    <row r="383" spans="19:23" x14ac:dyDescent="0.25">
      <c r="S383" s="118"/>
      <c r="W383" s="19"/>
    </row>
    <row r="384" spans="19:23" x14ac:dyDescent="0.25">
      <c r="S384" s="118"/>
      <c r="W384" s="19"/>
    </row>
    <row r="385" spans="19:23" x14ac:dyDescent="0.25">
      <c r="S385" s="118"/>
      <c r="W385" s="19"/>
    </row>
    <row r="386" spans="19:23" x14ac:dyDescent="0.25">
      <c r="S386" s="118"/>
      <c r="W386" s="19"/>
    </row>
    <row r="387" spans="19:23" x14ac:dyDescent="0.25">
      <c r="S387" s="118"/>
      <c r="W387" s="19"/>
    </row>
    <row r="388" spans="19:23" x14ac:dyDescent="0.25">
      <c r="S388" s="118"/>
      <c r="W388" s="19"/>
    </row>
    <row r="389" spans="19:23" x14ac:dyDescent="0.25">
      <c r="S389" s="118"/>
      <c r="W389" s="19"/>
    </row>
    <row r="390" spans="19:23" x14ac:dyDescent="0.25">
      <c r="S390" s="118"/>
      <c r="W390" s="19"/>
    </row>
    <row r="391" spans="19:23" x14ac:dyDescent="0.25">
      <c r="S391" s="118"/>
      <c r="W391" s="19"/>
    </row>
    <row r="392" spans="19:23" x14ac:dyDescent="0.25">
      <c r="S392" s="118"/>
      <c r="W392" s="19"/>
    </row>
    <row r="393" spans="19:23" x14ac:dyDescent="0.25">
      <c r="S393" s="118"/>
      <c r="W393" s="19"/>
    </row>
    <row r="394" spans="19:23" x14ac:dyDescent="0.25">
      <c r="S394" s="118"/>
      <c r="W394" s="19"/>
    </row>
    <row r="395" spans="19:23" x14ac:dyDescent="0.25">
      <c r="S395" s="118"/>
      <c r="W395" s="19"/>
    </row>
    <row r="396" spans="19:23" x14ac:dyDescent="0.25">
      <c r="S396" s="118"/>
      <c r="W396" s="19"/>
    </row>
    <row r="397" spans="19:23" x14ac:dyDescent="0.25">
      <c r="S397" s="118"/>
      <c r="W397" s="19"/>
    </row>
    <row r="398" spans="19:23" x14ac:dyDescent="0.25">
      <c r="S398" s="118"/>
      <c r="W398" s="19"/>
    </row>
    <row r="399" spans="19:23" x14ac:dyDescent="0.25">
      <c r="S399" s="118"/>
      <c r="W399" s="19"/>
    </row>
    <row r="400" spans="19:23" x14ac:dyDescent="0.25">
      <c r="S400" s="118"/>
      <c r="W400" s="19"/>
    </row>
    <row r="401" spans="19:23" x14ac:dyDescent="0.25">
      <c r="S401" s="118"/>
      <c r="W401" s="19"/>
    </row>
    <row r="402" spans="19:23" x14ac:dyDescent="0.25">
      <c r="S402" s="118"/>
      <c r="W402" s="19"/>
    </row>
    <row r="403" spans="19:23" x14ac:dyDescent="0.25">
      <c r="S403" s="118"/>
      <c r="W403" s="19"/>
    </row>
    <row r="404" spans="19:23" x14ac:dyDescent="0.25">
      <c r="S404" s="118"/>
      <c r="W404" s="19"/>
    </row>
    <row r="405" spans="19:23" x14ac:dyDescent="0.25">
      <c r="S405" s="118"/>
      <c r="W405" s="19"/>
    </row>
    <row r="406" spans="19:23" x14ac:dyDescent="0.25">
      <c r="S406" s="118"/>
      <c r="W406" s="19"/>
    </row>
    <row r="407" spans="19:23" x14ac:dyDescent="0.25">
      <c r="S407" s="118"/>
      <c r="W407" s="19"/>
    </row>
    <row r="408" spans="19:23" x14ac:dyDescent="0.25">
      <c r="S408" s="118"/>
      <c r="W408" s="19"/>
    </row>
    <row r="409" spans="19:23" x14ac:dyDescent="0.25">
      <c r="S409" s="118"/>
      <c r="W409" s="19"/>
    </row>
    <row r="410" spans="19:23" x14ac:dyDescent="0.25">
      <c r="S410" s="118"/>
      <c r="W410" s="19"/>
    </row>
    <row r="411" spans="19:23" x14ac:dyDescent="0.25">
      <c r="S411" s="118"/>
      <c r="W411" s="19"/>
    </row>
    <row r="412" spans="19:23" x14ac:dyDescent="0.25">
      <c r="S412" s="118"/>
      <c r="W412" s="19"/>
    </row>
    <row r="413" spans="19:23" x14ac:dyDescent="0.25">
      <c r="S413" s="118"/>
      <c r="W413" s="19"/>
    </row>
    <row r="414" spans="19:23" x14ac:dyDescent="0.25">
      <c r="S414" s="118"/>
      <c r="W414" s="19"/>
    </row>
    <row r="415" spans="19:23" x14ac:dyDescent="0.25">
      <c r="S415" s="118"/>
      <c r="W415" s="19"/>
    </row>
    <row r="416" spans="19:23" x14ac:dyDescent="0.25">
      <c r="S416" s="118"/>
      <c r="W416" s="19"/>
    </row>
    <row r="417" spans="19:23" x14ac:dyDescent="0.25">
      <c r="S417" s="118"/>
      <c r="W417" s="19"/>
    </row>
    <row r="418" spans="19:23" x14ac:dyDescent="0.25">
      <c r="S418" s="118"/>
      <c r="W418" s="19"/>
    </row>
    <row r="419" spans="19:23" x14ac:dyDescent="0.25">
      <c r="S419" s="118"/>
      <c r="W419" s="19"/>
    </row>
    <row r="420" spans="19:23" x14ac:dyDescent="0.25">
      <c r="S420" s="118"/>
      <c r="W420" s="19"/>
    </row>
    <row r="421" spans="19:23" x14ac:dyDescent="0.25">
      <c r="S421" s="118"/>
      <c r="W421" s="19"/>
    </row>
    <row r="422" spans="19:23" x14ac:dyDescent="0.25">
      <c r="S422" s="118"/>
      <c r="W422" s="19"/>
    </row>
    <row r="423" spans="19:23" x14ac:dyDescent="0.25">
      <c r="S423" s="118"/>
      <c r="W423" s="19"/>
    </row>
    <row r="424" spans="19:23" x14ac:dyDescent="0.25">
      <c r="S424" s="118"/>
      <c r="W424" s="19"/>
    </row>
    <row r="425" spans="19:23" x14ac:dyDescent="0.25">
      <c r="S425" s="118"/>
      <c r="W425" s="19"/>
    </row>
    <row r="426" spans="19:23" x14ac:dyDescent="0.25">
      <c r="S426" s="118"/>
      <c r="W426" s="19"/>
    </row>
    <row r="427" spans="19:23" x14ac:dyDescent="0.25">
      <c r="S427" s="118"/>
      <c r="W427" s="19"/>
    </row>
    <row r="428" spans="19:23" x14ac:dyDescent="0.25">
      <c r="S428" s="118"/>
      <c r="W428" s="19"/>
    </row>
    <row r="429" spans="19:23" x14ac:dyDescent="0.25">
      <c r="S429" s="118"/>
      <c r="W429" s="19"/>
    </row>
    <row r="430" spans="19:23" x14ac:dyDescent="0.25">
      <c r="S430" s="118"/>
      <c r="W430" s="19"/>
    </row>
    <row r="431" spans="19:23" x14ac:dyDescent="0.25">
      <c r="S431" s="118"/>
      <c r="W431" s="19"/>
    </row>
    <row r="432" spans="19:23" x14ac:dyDescent="0.25">
      <c r="S432" s="118"/>
      <c r="W432" s="19"/>
    </row>
    <row r="433" spans="19:23" x14ac:dyDescent="0.25">
      <c r="S433" s="118"/>
      <c r="W433" s="19"/>
    </row>
    <row r="434" spans="19:23" x14ac:dyDescent="0.25">
      <c r="S434" s="118"/>
      <c r="W434" s="19"/>
    </row>
    <row r="435" spans="19:23" x14ac:dyDescent="0.25">
      <c r="S435" s="118"/>
      <c r="W435" s="19"/>
    </row>
    <row r="436" spans="19:23" x14ac:dyDescent="0.25">
      <c r="S436" s="118"/>
      <c r="W436" s="19"/>
    </row>
    <row r="437" spans="19:23" x14ac:dyDescent="0.25">
      <c r="S437" s="118"/>
      <c r="W437" s="19"/>
    </row>
    <row r="438" spans="19:23" x14ac:dyDescent="0.25">
      <c r="S438" s="118"/>
      <c r="W438" s="19"/>
    </row>
    <row r="439" spans="19:23" x14ac:dyDescent="0.25">
      <c r="S439" s="118"/>
      <c r="W439" s="19"/>
    </row>
    <row r="440" spans="19:23" x14ac:dyDescent="0.25">
      <c r="S440" s="118"/>
      <c r="W440" s="19"/>
    </row>
    <row r="441" spans="19:23" x14ac:dyDescent="0.25">
      <c r="S441" s="118"/>
      <c r="W441" s="19"/>
    </row>
    <row r="442" spans="19:23" x14ac:dyDescent="0.25">
      <c r="S442" s="118"/>
      <c r="W442" s="19"/>
    </row>
    <row r="443" spans="19:23" x14ac:dyDescent="0.25">
      <c r="S443" s="118"/>
      <c r="W443" s="19"/>
    </row>
    <row r="444" spans="19:23" x14ac:dyDescent="0.25">
      <c r="S444" s="118"/>
      <c r="W444" s="19"/>
    </row>
    <row r="445" spans="19:23" x14ac:dyDescent="0.25">
      <c r="S445" s="118"/>
      <c r="W445" s="19"/>
    </row>
    <row r="446" spans="19:23" x14ac:dyDescent="0.25">
      <c r="S446" s="118"/>
      <c r="W446" s="19"/>
    </row>
    <row r="447" spans="19:23" x14ac:dyDescent="0.25">
      <c r="S447" s="118"/>
      <c r="W447" s="19"/>
    </row>
    <row r="448" spans="19:23" x14ac:dyDescent="0.25">
      <c r="S448" s="118"/>
      <c r="W448" s="19"/>
    </row>
    <row r="449" spans="19:23" x14ac:dyDescent="0.25">
      <c r="S449" s="118"/>
      <c r="W449" s="19"/>
    </row>
    <row r="450" spans="19:23" x14ac:dyDescent="0.25">
      <c r="S450" s="118"/>
      <c r="W450" s="19"/>
    </row>
    <row r="451" spans="19:23" x14ac:dyDescent="0.25">
      <c r="S451" s="118"/>
      <c r="W451" s="19"/>
    </row>
    <row r="452" spans="19:23" x14ac:dyDescent="0.25">
      <c r="S452" s="118"/>
      <c r="W452" s="19"/>
    </row>
    <row r="453" spans="19:23" x14ac:dyDescent="0.25">
      <c r="S453" s="118"/>
      <c r="W453" s="19"/>
    </row>
    <row r="454" spans="19:23" x14ac:dyDescent="0.25">
      <c r="S454" s="118"/>
      <c r="W454" s="19"/>
    </row>
    <row r="455" spans="19:23" x14ac:dyDescent="0.25">
      <c r="S455" s="118"/>
      <c r="W455" s="19"/>
    </row>
    <row r="456" spans="19:23" x14ac:dyDescent="0.25">
      <c r="S456" s="118"/>
      <c r="W456" s="19"/>
    </row>
    <row r="457" spans="19:23" x14ac:dyDescent="0.25">
      <c r="S457" s="118"/>
      <c r="W457" s="19"/>
    </row>
    <row r="458" spans="19:23" x14ac:dyDescent="0.25">
      <c r="S458" s="118"/>
      <c r="W458" s="19"/>
    </row>
    <row r="459" spans="19:23" x14ac:dyDescent="0.25">
      <c r="S459" s="118"/>
      <c r="W459" s="19"/>
    </row>
    <row r="460" spans="19:23" x14ac:dyDescent="0.25">
      <c r="S460" s="118"/>
      <c r="W460" s="19"/>
    </row>
    <row r="461" spans="19:23" x14ac:dyDescent="0.25">
      <c r="S461" s="118"/>
      <c r="W461" s="19"/>
    </row>
    <row r="462" spans="19:23" x14ac:dyDescent="0.25">
      <c r="S462" s="118"/>
      <c r="W462" s="19"/>
    </row>
    <row r="463" spans="19:23" x14ac:dyDescent="0.25">
      <c r="S463" s="118"/>
      <c r="W463" s="19"/>
    </row>
    <row r="464" spans="19:23" x14ac:dyDescent="0.25">
      <c r="S464" s="118"/>
      <c r="W464" s="19"/>
    </row>
    <row r="465" spans="19:23" x14ac:dyDescent="0.25">
      <c r="S465" s="118"/>
      <c r="W465" s="19"/>
    </row>
    <row r="466" spans="19:23" x14ac:dyDescent="0.25">
      <c r="S466" s="118"/>
      <c r="W466" s="19"/>
    </row>
    <row r="467" spans="19:23" x14ac:dyDescent="0.25">
      <c r="S467" s="118"/>
      <c r="W467" s="19"/>
    </row>
    <row r="468" spans="19:23" x14ac:dyDescent="0.25">
      <c r="S468" s="118"/>
      <c r="W468" s="19"/>
    </row>
    <row r="469" spans="19:23" x14ac:dyDescent="0.25">
      <c r="S469" s="118"/>
      <c r="W469" s="19"/>
    </row>
    <row r="470" spans="19:23" x14ac:dyDescent="0.25">
      <c r="S470" s="118"/>
      <c r="W470" s="19"/>
    </row>
    <row r="471" spans="19:23" x14ac:dyDescent="0.25">
      <c r="S471" s="118"/>
      <c r="W471" s="19"/>
    </row>
    <row r="472" spans="19:23" x14ac:dyDescent="0.25">
      <c r="S472" s="118"/>
      <c r="W472" s="19"/>
    </row>
    <row r="473" spans="19:23" x14ac:dyDescent="0.25">
      <c r="S473" s="118"/>
      <c r="W473" s="19"/>
    </row>
    <row r="474" spans="19:23" x14ac:dyDescent="0.25">
      <c r="S474" s="118"/>
      <c r="W474" s="19"/>
    </row>
    <row r="475" spans="19:23" x14ac:dyDescent="0.25">
      <c r="S475" s="118"/>
      <c r="W475" s="19"/>
    </row>
    <row r="476" spans="19:23" x14ac:dyDescent="0.25">
      <c r="S476" s="118"/>
      <c r="W476" s="19"/>
    </row>
    <row r="477" spans="19:23" x14ac:dyDescent="0.25">
      <c r="S477" s="118"/>
      <c r="W477" s="19"/>
    </row>
    <row r="478" spans="19:23" x14ac:dyDescent="0.25">
      <c r="S478" s="118"/>
      <c r="W478" s="19"/>
    </row>
    <row r="479" spans="19:23" x14ac:dyDescent="0.25">
      <c r="S479" s="118"/>
      <c r="W479" s="19"/>
    </row>
    <row r="480" spans="19:23" x14ac:dyDescent="0.25">
      <c r="S480" s="118"/>
      <c r="W480" s="19"/>
    </row>
    <row r="481" spans="19:23" x14ac:dyDescent="0.25">
      <c r="S481" s="118"/>
      <c r="W481" s="19"/>
    </row>
    <row r="482" spans="19:23" x14ac:dyDescent="0.25">
      <c r="S482" s="118"/>
      <c r="W482" s="19"/>
    </row>
    <row r="483" spans="19:23" x14ac:dyDescent="0.25">
      <c r="S483" s="118"/>
      <c r="W483" s="19"/>
    </row>
    <row r="484" spans="19:23" x14ac:dyDescent="0.25">
      <c r="S484" s="118"/>
      <c r="W484" s="19"/>
    </row>
    <row r="485" spans="19:23" x14ac:dyDescent="0.25">
      <c r="S485" s="118"/>
      <c r="W485" s="19"/>
    </row>
    <row r="486" spans="19:23" x14ac:dyDescent="0.25">
      <c r="S486" s="118"/>
      <c r="W486" s="19"/>
    </row>
    <row r="487" spans="19:23" x14ac:dyDescent="0.25">
      <c r="S487" s="118"/>
      <c r="W487" s="19"/>
    </row>
    <row r="488" spans="19:23" x14ac:dyDescent="0.25">
      <c r="S488" s="118"/>
      <c r="W488" s="19"/>
    </row>
    <row r="489" spans="19:23" x14ac:dyDescent="0.25">
      <c r="S489" s="118"/>
      <c r="W489" s="19"/>
    </row>
    <row r="490" spans="19:23" x14ac:dyDescent="0.25">
      <c r="S490" s="118"/>
      <c r="W490" s="19"/>
    </row>
    <row r="491" spans="19:23" x14ac:dyDescent="0.25">
      <c r="S491" s="118"/>
      <c r="W491" s="19"/>
    </row>
    <row r="492" spans="19:23" x14ac:dyDescent="0.25">
      <c r="S492" s="118"/>
      <c r="W492" s="19"/>
    </row>
    <row r="493" spans="19:23" x14ac:dyDescent="0.25">
      <c r="S493" s="118"/>
      <c r="W493" s="19"/>
    </row>
    <row r="494" spans="19:23" x14ac:dyDescent="0.25">
      <c r="S494" s="118"/>
      <c r="W494" s="19"/>
    </row>
    <row r="495" spans="19:23" x14ac:dyDescent="0.25">
      <c r="S495" s="118"/>
      <c r="W495" s="19"/>
    </row>
    <row r="496" spans="19:23" x14ac:dyDescent="0.25">
      <c r="S496" s="118"/>
      <c r="W496" s="19"/>
    </row>
    <row r="497" spans="19:23" x14ac:dyDescent="0.25">
      <c r="S497" s="118"/>
      <c r="W497" s="19"/>
    </row>
    <row r="498" spans="19:23" x14ac:dyDescent="0.25">
      <c r="S498" s="118"/>
      <c r="W498" s="19"/>
    </row>
    <row r="499" spans="19:23" x14ac:dyDescent="0.25">
      <c r="S499" s="118"/>
      <c r="W499" s="19"/>
    </row>
    <row r="500" spans="19:23" x14ac:dyDescent="0.25">
      <c r="S500" s="118"/>
      <c r="W500" s="19"/>
    </row>
    <row r="501" spans="19:23" x14ac:dyDescent="0.25">
      <c r="S501" s="118"/>
      <c r="W501" s="19"/>
    </row>
    <row r="502" spans="19:23" x14ac:dyDescent="0.25">
      <c r="S502" s="118"/>
      <c r="W502" s="19"/>
    </row>
    <row r="503" spans="19:23" x14ac:dyDescent="0.25">
      <c r="S503" s="118"/>
      <c r="W503" s="19"/>
    </row>
    <row r="504" spans="19:23" x14ac:dyDescent="0.25">
      <c r="S504" s="118"/>
      <c r="W504" s="19"/>
    </row>
    <row r="505" spans="19:23" x14ac:dyDescent="0.25">
      <c r="S505" s="118"/>
      <c r="W505" s="19"/>
    </row>
    <row r="506" spans="19:23" x14ac:dyDescent="0.25">
      <c r="S506" s="118"/>
      <c r="W506" s="19"/>
    </row>
    <row r="507" spans="19:23" x14ac:dyDescent="0.25">
      <c r="S507" s="118"/>
      <c r="W507" s="19"/>
    </row>
    <row r="508" spans="19:23" x14ac:dyDescent="0.25">
      <c r="S508" s="118"/>
      <c r="W508" s="19"/>
    </row>
    <row r="509" spans="19:23" x14ac:dyDescent="0.25">
      <c r="S509" s="118"/>
      <c r="W509" s="19"/>
    </row>
    <row r="510" spans="19:23" x14ac:dyDescent="0.25">
      <c r="S510" s="118"/>
      <c r="W510" s="19"/>
    </row>
    <row r="511" spans="19:23" x14ac:dyDescent="0.25">
      <c r="S511" s="118"/>
      <c r="W511" s="19"/>
    </row>
    <row r="512" spans="19:23" x14ac:dyDescent="0.25">
      <c r="S512" s="118"/>
      <c r="W512" s="19"/>
    </row>
    <row r="513" spans="19:23" x14ac:dyDescent="0.25">
      <c r="S513" s="118"/>
      <c r="W513" s="19"/>
    </row>
    <row r="514" spans="19:23" x14ac:dyDescent="0.25">
      <c r="S514" s="118"/>
      <c r="W514" s="19"/>
    </row>
    <row r="515" spans="19:23" x14ac:dyDescent="0.25">
      <c r="S515" s="118"/>
      <c r="W515" s="19"/>
    </row>
    <row r="516" spans="19:23" x14ac:dyDescent="0.25">
      <c r="S516" s="118"/>
      <c r="W516" s="19"/>
    </row>
    <row r="517" spans="19:23" x14ac:dyDescent="0.25">
      <c r="S517" s="118"/>
      <c r="W517" s="19"/>
    </row>
    <row r="518" spans="19:23" x14ac:dyDescent="0.25">
      <c r="S518" s="118"/>
      <c r="W518" s="19"/>
    </row>
    <row r="519" spans="19:23" x14ac:dyDescent="0.25">
      <c r="S519" s="118"/>
      <c r="W519" s="19"/>
    </row>
    <row r="520" spans="19:23" x14ac:dyDescent="0.25">
      <c r="S520" s="118"/>
      <c r="W520" s="19"/>
    </row>
    <row r="521" spans="19:23" x14ac:dyDescent="0.25">
      <c r="S521" s="118"/>
      <c r="W521" s="19"/>
    </row>
    <row r="522" spans="19:23" x14ac:dyDescent="0.25">
      <c r="S522" s="118"/>
      <c r="W522" s="19"/>
    </row>
    <row r="523" spans="19:23" x14ac:dyDescent="0.25">
      <c r="S523" s="118"/>
      <c r="W523" s="19"/>
    </row>
    <row r="524" spans="19:23" x14ac:dyDescent="0.25">
      <c r="S524" s="118"/>
      <c r="W524" s="19"/>
    </row>
    <row r="525" spans="19:23" x14ac:dyDescent="0.25">
      <c r="S525" s="118"/>
      <c r="W525" s="19"/>
    </row>
    <row r="526" spans="19:23" x14ac:dyDescent="0.25">
      <c r="S526" s="118"/>
      <c r="W526" s="19"/>
    </row>
    <row r="527" spans="19:23" x14ac:dyDescent="0.25">
      <c r="S527" s="118"/>
      <c r="W527" s="19"/>
    </row>
    <row r="528" spans="19:23" x14ac:dyDescent="0.25">
      <c r="S528" s="118"/>
      <c r="W528" s="19"/>
    </row>
    <row r="529" spans="19:23" x14ac:dyDescent="0.25">
      <c r="S529" s="118"/>
      <c r="W529" s="19"/>
    </row>
    <row r="530" spans="19:23" x14ac:dyDescent="0.25">
      <c r="S530" s="118"/>
      <c r="W530" s="19"/>
    </row>
    <row r="531" spans="19:23" x14ac:dyDescent="0.25">
      <c r="S531" s="118"/>
      <c r="W531" s="19"/>
    </row>
    <row r="532" spans="19:23" x14ac:dyDescent="0.25">
      <c r="S532" s="118"/>
      <c r="W532" s="19"/>
    </row>
    <row r="533" spans="19:23" x14ac:dyDescent="0.25">
      <c r="S533" s="118"/>
      <c r="W533" s="19"/>
    </row>
    <row r="534" spans="19:23" x14ac:dyDescent="0.25">
      <c r="S534" s="118"/>
      <c r="W534" s="19"/>
    </row>
    <row r="535" spans="19:23" x14ac:dyDescent="0.25">
      <c r="S535" s="118"/>
      <c r="W535" s="19"/>
    </row>
    <row r="536" spans="19:23" x14ac:dyDescent="0.25">
      <c r="S536" s="118"/>
      <c r="W536" s="19"/>
    </row>
    <row r="537" spans="19:23" x14ac:dyDescent="0.25">
      <c r="S537" s="118"/>
      <c r="W537" s="19"/>
    </row>
    <row r="538" spans="19:23" x14ac:dyDescent="0.25">
      <c r="S538" s="118"/>
      <c r="W538" s="19"/>
    </row>
    <row r="539" spans="19:23" x14ac:dyDescent="0.25">
      <c r="S539" s="118"/>
      <c r="W539" s="19"/>
    </row>
    <row r="540" spans="19:23" x14ac:dyDescent="0.25">
      <c r="S540" s="118"/>
      <c r="W540" s="19"/>
    </row>
    <row r="541" spans="19:23" x14ac:dyDescent="0.25">
      <c r="S541" s="118"/>
      <c r="W541" s="19"/>
    </row>
    <row r="542" spans="19:23" x14ac:dyDescent="0.25">
      <c r="S542" s="118"/>
      <c r="W542" s="19"/>
    </row>
    <row r="543" spans="19:23" x14ac:dyDescent="0.25">
      <c r="S543" s="118"/>
      <c r="W543" s="19"/>
    </row>
    <row r="544" spans="19:23" x14ac:dyDescent="0.25">
      <c r="S544" s="118"/>
      <c r="W544" s="19"/>
    </row>
    <row r="545" spans="19:23" x14ac:dyDescent="0.25">
      <c r="S545" s="118"/>
      <c r="W545" s="19"/>
    </row>
    <row r="546" spans="19:23" x14ac:dyDescent="0.25">
      <c r="S546" s="118"/>
      <c r="W546" s="19"/>
    </row>
    <row r="547" spans="19:23" x14ac:dyDescent="0.25">
      <c r="S547" s="118"/>
      <c r="W547" s="19"/>
    </row>
    <row r="548" spans="19:23" x14ac:dyDescent="0.25">
      <c r="S548" s="118"/>
      <c r="W548" s="19"/>
    </row>
    <row r="549" spans="19:23" x14ac:dyDescent="0.25">
      <c r="S549" s="118"/>
      <c r="W549" s="19"/>
    </row>
    <row r="550" spans="19:23" x14ac:dyDescent="0.25">
      <c r="S550" s="118"/>
      <c r="W550" s="19"/>
    </row>
    <row r="551" spans="19:23" x14ac:dyDescent="0.25">
      <c r="S551" s="118"/>
      <c r="W551" s="19"/>
    </row>
    <row r="552" spans="19:23" x14ac:dyDescent="0.25">
      <c r="S552" s="118"/>
      <c r="W552" s="19"/>
    </row>
    <row r="553" spans="19:23" x14ac:dyDescent="0.25">
      <c r="S553" s="118"/>
      <c r="W553" s="19"/>
    </row>
    <row r="554" spans="19:23" x14ac:dyDescent="0.25">
      <c r="S554" s="118"/>
      <c r="W554" s="19"/>
    </row>
    <row r="555" spans="19:23" x14ac:dyDescent="0.25">
      <c r="S555" s="118"/>
      <c r="W555" s="19"/>
    </row>
    <row r="556" spans="19:23" x14ac:dyDescent="0.25">
      <c r="S556" s="118"/>
      <c r="W556" s="19"/>
    </row>
    <row r="557" spans="19:23" x14ac:dyDescent="0.25">
      <c r="S557" s="118"/>
      <c r="W557" s="19"/>
    </row>
    <row r="558" spans="19:23" x14ac:dyDescent="0.25">
      <c r="S558" s="118"/>
      <c r="W558" s="19"/>
    </row>
    <row r="559" spans="19:23" x14ac:dyDescent="0.25">
      <c r="S559" s="118"/>
      <c r="W559" s="19"/>
    </row>
    <row r="560" spans="19:23" x14ac:dyDescent="0.25">
      <c r="S560" s="118"/>
      <c r="W560" s="19"/>
    </row>
    <row r="561" spans="19:23" x14ac:dyDescent="0.25">
      <c r="S561" s="118"/>
      <c r="W561" s="19"/>
    </row>
    <row r="562" spans="19:23" x14ac:dyDescent="0.25">
      <c r="S562" s="118"/>
      <c r="W562" s="19"/>
    </row>
    <row r="563" spans="19:23" x14ac:dyDescent="0.25">
      <c r="S563" s="118"/>
      <c r="W563" s="19"/>
    </row>
    <row r="564" spans="19:23" x14ac:dyDescent="0.25">
      <c r="S564" s="118"/>
      <c r="W564" s="19"/>
    </row>
    <row r="565" spans="19:23" x14ac:dyDescent="0.25">
      <c r="S565" s="118"/>
      <c r="W565" s="19"/>
    </row>
    <row r="566" spans="19:23" x14ac:dyDescent="0.25">
      <c r="S566" s="118"/>
      <c r="W566" s="19"/>
    </row>
    <row r="567" spans="19:23" x14ac:dyDescent="0.25">
      <c r="S567" s="118"/>
      <c r="W567" s="19"/>
    </row>
    <row r="568" spans="19:23" x14ac:dyDescent="0.25">
      <c r="S568" s="118"/>
      <c r="W568" s="19"/>
    </row>
    <row r="569" spans="19:23" x14ac:dyDescent="0.25">
      <c r="S569" s="118"/>
      <c r="W569" s="19"/>
    </row>
    <row r="570" spans="19:23" x14ac:dyDescent="0.25">
      <c r="S570" s="118"/>
      <c r="W570" s="19"/>
    </row>
    <row r="571" spans="19:23" x14ac:dyDescent="0.25">
      <c r="S571" s="118"/>
      <c r="W571" s="19"/>
    </row>
    <row r="572" spans="19:23" x14ac:dyDescent="0.25">
      <c r="S572" s="118"/>
      <c r="W572" s="19"/>
    </row>
    <row r="573" spans="19:23" x14ac:dyDescent="0.25">
      <c r="S573" s="118"/>
      <c r="W573" s="19"/>
    </row>
    <row r="574" spans="19:23" x14ac:dyDescent="0.25">
      <c r="S574" s="118"/>
      <c r="W574" s="19"/>
    </row>
    <row r="575" spans="19:23" x14ac:dyDescent="0.25">
      <c r="S575" s="118"/>
      <c r="W575" s="19"/>
    </row>
    <row r="576" spans="19:23" x14ac:dyDescent="0.25">
      <c r="S576" s="118"/>
      <c r="W576" s="19"/>
    </row>
    <row r="577" spans="19:23" x14ac:dyDescent="0.25">
      <c r="S577" s="118"/>
      <c r="W577" s="19"/>
    </row>
    <row r="578" spans="19:23" x14ac:dyDescent="0.25">
      <c r="S578" s="118"/>
      <c r="W578" s="19"/>
    </row>
    <row r="579" spans="19:23" x14ac:dyDescent="0.25">
      <c r="S579" s="118"/>
      <c r="W579" s="19"/>
    </row>
    <row r="580" spans="19:23" x14ac:dyDescent="0.25">
      <c r="S580" s="118"/>
      <c r="W580" s="19"/>
    </row>
    <row r="581" spans="19:23" x14ac:dyDescent="0.25">
      <c r="S581" s="118"/>
      <c r="W581" s="19"/>
    </row>
    <row r="582" spans="19:23" x14ac:dyDescent="0.25">
      <c r="S582" s="118"/>
      <c r="W582" s="19"/>
    </row>
    <row r="583" spans="19:23" x14ac:dyDescent="0.25">
      <c r="S583" s="118"/>
      <c r="W583" s="19"/>
    </row>
    <row r="584" spans="19:23" x14ac:dyDescent="0.25">
      <c r="S584" s="118"/>
      <c r="W584" s="19"/>
    </row>
    <row r="585" spans="19:23" x14ac:dyDescent="0.25">
      <c r="S585" s="118"/>
      <c r="W585" s="19"/>
    </row>
    <row r="586" spans="19:23" x14ac:dyDescent="0.25">
      <c r="S586" s="118"/>
      <c r="W586" s="19"/>
    </row>
    <row r="587" spans="19:23" x14ac:dyDescent="0.25">
      <c r="S587" s="118"/>
      <c r="W587" s="19"/>
    </row>
    <row r="588" spans="19:23" x14ac:dyDescent="0.25">
      <c r="S588" s="118"/>
      <c r="W588" s="19"/>
    </row>
    <row r="589" spans="19:23" x14ac:dyDescent="0.25">
      <c r="S589" s="118"/>
      <c r="W589" s="19"/>
    </row>
    <row r="590" spans="19:23" x14ac:dyDescent="0.25">
      <c r="S590" s="118"/>
      <c r="W590" s="19"/>
    </row>
    <row r="591" spans="19:23" x14ac:dyDescent="0.25">
      <c r="S591" s="118"/>
      <c r="W591" s="19"/>
    </row>
    <row r="592" spans="19:23" x14ac:dyDescent="0.25">
      <c r="S592" s="118"/>
      <c r="W592" s="19"/>
    </row>
    <row r="593" spans="19:23" x14ac:dyDescent="0.25">
      <c r="S593" s="118"/>
      <c r="W593" s="19"/>
    </row>
    <row r="594" spans="19:23" x14ac:dyDescent="0.25">
      <c r="S594" s="118"/>
      <c r="W594" s="19"/>
    </row>
    <row r="595" spans="19:23" x14ac:dyDescent="0.25">
      <c r="S595" s="118"/>
      <c r="W595" s="19"/>
    </row>
    <row r="596" spans="19:23" x14ac:dyDescent="0.25">
      <c r="S596" s="118"/>
      <c r="W596" s="19"/>
    </row>
    <row r="597" spans="19:23" x14ac:dyDescent="0.25">
      <c r="S597" s="118"/>
      <c r="W597" s="19"/>
    </row>
    <row r="598" spans="19:23" x14ac:dyDescent="0.25">
      <c r="S598" s="118"/>
    </row>
    <row r="599" spans="19:23" x14ac:dyDescent="0.25">
      <c r="S599" s="118"/>
    </row>
    <row r="600" spans="19:23" x14ac:dyDescent="0.25">
      <c r="S600" s="118"/>
    </row>
    <row r="601" spans="19:23" x14ac:dyDescent="0.25">
      <c r="S601" s="118"/>
    </row>
    <row r="602" spans="19:23" x14ac:dyDescent="0.25">
      <c r="S602" s="118"/>
    </row>
    <row r="603" spans="19:23" x14ac:dyDescent="0.25">
      <c r="S603" s="118"/>
    </row>
    <row r="604" spans="19:23" x14ac:dyDescent="0.25">
      <c r="S604" s="118"/>
    </row>
    <row r="605" spans="19:23" x14ac:dyDescent="0.25">
      <c r="S605" s="118"/>
    </row>
  </sheetData>
  <autoFilter ref="A7:AP145"/>
  <sortState ref="A9:AP171">
    <sortCondition ref="N9:N171"/>
    <sortCondition ref="M9:M171"/>
    <sortCondition ref="E9:E171"/>
  </sortState>
  <mergeCells count="7">
    <mergeCell ref="A6:AP6"/>
    <mergeCell ref="A2:C2"/>
    <mergeCell ref="D2:F2"/>
    <mergeCell ref="G2:I2"/>
    <mergeCell ref="A3:C3"/>
    <mergeCell ref="D3:F3"/>
    <mergeCell ref="G3:I3"/>
  </mergeCells>
  <dataValidations disablePrompts="1" count="3">
    <dataValidation type="list" allowBlank="1" showErrorMessage="1" sqref="AC8:AC145">
      <formula1>Hidden_228</formula1>
    </dataValidation>
    <dataValidation type="list" allowBlank="1" showErrorMessage="1" sqref="B8:B145">
      <formula1>Hidden_11</formula1>
    </dataValidation>
    <dataValidation type="list" allowBlank="1" showErrorMessage="1" sqref="AE8:AE145">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2"/>
  <sheetViews>
    <sheetView topLeftCell="A4" workbookViewId="0">
      <selection activeCell="E40" sqref="E40"/>
    </sheetView>
  </sheetViews>
  <sheetFormatPr baseColWidth="10" defaultColWidth="9.140625" defaultRowHeight="15" x14ac:dyDescent="0.25"/>
  <cols>
    <col min="1" max="1" width="6" bestFit="1" customWidth="1"/>
    <col min="2" max="2" width="19" bestFit="1" customWidth="1"/>
    <col min="3" max="3" width="16.42578125" bestFit="1" customWidth="1"/>
    <col min="4" max="4" width="18.85546875" bestFit="1" customWidth="1"/>
    <col min="5" max="5" width="57" bestFit="1" customWidth="1"/>
    <col min="6" max="6" width="14.85546875" style="26" customWidth="1"/>
  </cols>
  <sheetData>
    <row r="1" spans="1:6" hidden="1" x14ac:dyDescent="0.25">
      <c r="A1" t="s">
        <v>6</v>
      </c>
      <c r="B1" t="s">
        <v>6</v>
      </c>
      <c r="C1" t="s">
        <v>6</v>
      </c>
      <c r="D1" t="s">
        <v>8</v>
      </c>
      <c r="E1" t="s">
        <v>12</v>
      </c>
    </row>
    <row r="2" spans="1:6" hidden="1" x14ac:dyDescent="0.25">
      <c r="A2" t="s">
        <v>115</v>
      </c>
      <c r="B2" t="s">
        <v>116</v>
      </c>
      <c r="C2" t="s">
        <v>117</v>
      </c>
      <c r="D2" t="s">
        <v>118</v>
      </c>
      <c r="E2" t="s">
        <v>119</v>
      </c>
    </row>
    <row r="3" spans="1:6" ht="45" x14ac:dyDescent="0.25">
      <c r="A3" s="3" t="s">
        <v>120</v>
      </c>
      <c r="B3" s="80" t="s">
        <v>121</v>
      </c>
      <c r="C3" s="1" t="s">
        <v>122</v>
      </c>
      <c r="D3" s="1" t="s">
        <v>123</v>
      </c>
      <c r="E3" s="1" t="s">
        <v>124</v>
      </c>
      <c r="F3" s="1" t="s">
        <v>125</v>
      </c>
    </row>
    <row r="4" spans="1:6" s="34" customFormat="1" x14ac:dyDescent="0.25">
      <c r="A4" s="7">
        <v>3557</v>
      </c>
      <c r="B4" s="36"/>
      <c r="C4" s="36"/>
      <c r="D4" s="36"/>
      <c r="E4" s="36" t="s">
        <v>202</v>
      </c>
      <c r="F4" s="32">
        <v>9211.9699999999993</v>
      </c>
    </row>
    <row r="5" spans="1:6" s="34" customFormat="1" x14ac:dyDescent="0.25">
      <c r="A5" s="7">
        <v>3557</v>
      </c>
      <c r="B5" s="36" t="s">
        <v>203</v>
      </c>
      <c r="C5" s="36" t="s">
        <v>204</v>
      </c>
      <c r="D5" s="36" t="s">
        <v>205</v>
      </c>
      <c r="E5" s="36"/>
      <c r="F5" s="32">
        <v>8943.65</v>
      </c>
    </row>
    <row r="6" spans="1:6" s="34" customFormat="1" x14ac:dyDescent="0.25">
      <c r="A6" s="7">
        <v>3557</v>
      </c>
      <c r="B6" s="36"/>
      <c r="C6" s="36"/>
      <c r="D6" s="36"/>
      <c r="E6" s="36" t="s">
        <v>206</v>
      </c>
      <c r="F6" s="32">
        <v>8933.16</v>
      </c>
    </row>
    <row r="7" spans="1:6" s="34" customFormat="1" x14ac:dyDescent="0.25">
      <c r="A7" s="7">
        <v>3585</v>
      </c>
      <c r="B7" s="36" t="s">
        <v>469</v>
      </c>
      <c r="C7" s="36" t="s">
        <v>470</v>
      </c>
      <c r="D7" s="36" t="s">
        <v>471</v>
      </c>
      <c r="E7" s="36"/>
      <c r="F7" s="32">
        <v>3248</v>
      </c>
    </row>
    <row r="8" spans="1:6" s="34" customFormat="1" x14ac:dyDescent="0.25">
      <c r="A8" s="7">
        <v>3597</v>
      </c>
      <c r="B8" s="81"/>
      <c r="C8" s="81"/>
      <c r="D8" s="81"/>
      <c r="E8" s="30" t="s">
        <v>192</v>
      </c>
      <c r="F8" s="82">
        <v>11645</v>
      </c>
    </row>
    <row r="9" spans="1:6" s="34" customFormat="1" x14ac:dyDescent="0.25">
      <c r="A9" s="7">
        <v>3536</v>
      </c>
      <c r="B9" s="36"/>
      <c r="C9" s="36"/>
      <c r="D9" s="36"/>
      <c r="E9" s="36" t="s">
        <v>200</v>
      </c>
      <c r="F9" s="32">
        <v>1646.41</v>
      </c>
    </row>
    <row r="10" spans="1:6" s="34" customFormat="1" x14ac:dyDescent="0.25">
      <c r="A10" s="7">
        <v>3614</v>
      </c>
      <c r="B10" s="36"/>
      <c r="C10" s="36"/>
      <c r="D10" s="36"/>
      <c r="E10" s="36" t="s">
        <v>362</v>
      </c>
      <c r="F10" s="32">
        <v>9082.7999999999993</v>
      </c>
    </row>
    <row r="11" spans="1:6" s="34" customFormat="1" x14ac:dyDescent="0.25">
      <c r="A11" s="7">
        <v>3608</v>
      </c>
      <c r="B11" s="36"/>
      <c r="C11" s="36"/>
      <c r="D11" s="36"/>
      <c r="E11" s="36" t="s">
        <v>359</v>
      </c>
      <c r="F11" s="32">
        <v>39672</v>
      </c>
    </row>
    <row r="12" spans="1:6" s="34" customFormat="1" x14ac:dyDescent="0.25">
      <c r="A12" s="7">
        <v>3611</v>
      </c>
      <c r="B12" s="36"/>
      <c r="C12" s="36"/>
      <c r="D12" s="36"/>
      <c r="E12" s="36" t="s">
        <v>361</v>
      </c>
      <c r="F12" s="32">
        <v>10826.28</v>
      </c>
    </row>
    <row r="13" spans="1:6" s="34" customFormat="1" x14ac:dyDescent="0.25">
      <c r="A13" s="77">
        <v>3598</v>
      </c>
      <c r="B13" s="30"/>
      <c r="C13" s="30"/>
      <c r="D13" s="30"/>
      <c r="E13" s="30" t="s">
        <v>419</v>
      </c>
      <c r="F13" s="83">
        <v>11600</v>
      </c>
    </row>
    <row r="14" spans="1:6" s="34" customFormat="1" x14ac:dyDescent="0.25">
      <c r="A14" s="7">
        <v>3610</v>
      </c>
      <c r="B14" s="36"/>
      <c r="C14" s="36"/>
      <c r="D14" s="36"/>
      <c r="E14" s="36" t="s">
        <v>360</v>
      </c>
      <c r="F14" s="32">
        <v>15033.62</v>
      </c>
    </row>
    <row r="15" spans="1:6" s="34" customFormat="1" x14ac:dyDescent="0.25">
      <c r="A15" s="7">
        <v>3599</v>
      </c>
      <c r="B15" s="81"/>
      <c r="C15" s="81"/>
      <c r="D15" s="81"/>
      <c r="E15" s="36" t="s">
        <v>206</v>
      </c>
      <c r="F15" s="82">
        <v>7888</v>
      </c>
    </row>
    <row r="16" spans="1:6" s="34" customFormat="1" x14ac:dyDescent="0.25">
      <c r="A16" s="7">
        <v>3615</v>
      </c>
      <c r="B16" s="36"/>
      <c r="C16" s="36"/>
      <c r="D16" s="36"/>
      <c r="E16" s="36" t="s">
        <v>363</v>
      </c>
      <c r="F16" s="32">
        <v>11600</v>
      </c>
    </row>
    <row r="17" spans="1:6" s="34" customFormat="1" x14ac:dyDescent="0.25">
      <c r="A17" s="7">
        <v>3538</v>
      </c>
      <c r="B17" s="36"/>
      <c r="C17" s="36"/>
      <c r="D17" s="36"/>
      <c r="E17" s="30" t="s">
        <v>195</v>
      </c>
      <c r="F17" s="32">
        <v>13594.74</v>
      </c>
    </row>
    <row r="18" spans="1:6" s="34" customFormat="1" x14ac:dyDescent="0.25">
      <c r="A18" s="7">
        <v>3538</v>
      </c>
      <c r="B18" s="36"/>
      <c r="C18" s="36"/>
      <c r="D18" s="36"/>
      <c r="E18" s="36" t="s">
        <v>200</v>
      </c>
      <c r="F18" s="32">
        <v>12504.89</v>
      </c>
    </row>
    <row r="19" spans="1:6" s="34" customFormat="1" x14ac:dyDescent="0.25">
      <c r="A19" s="7">
        <v>3538</v>
      </c>
      <c r="B19" s="36"/>
      <c r="C19" s="36"/>
      <c r="D19" s="36"/>
      <c r="E19" s="36" t="s">
        <v>201</v>
      </c>
      <c r="F19" s="32">
        <v>13820.25</v>
      </c>
    </row>
    <row r="20" spans="1:6" s="34" customFormat="1" x14ac:dyDescent="0.25">
      <c r="A20" s="77">
        <v>3595</v>
      </c>
      <c r="B20" s="30"/>
      <c r="C20" s="30"/>
      <c r="D20" s="30"/>
      <c r="E20" s="30" t="s">
        <v>192</v>
      </c>
      <c r="F20" s="83">
        <v>4920</v>
      </c>
    </row>
    <row r="21" spans="1:6" s="34" customFormat="1" x14ac:dyDescent="0.25">
      <c r="A21" s="77">
        <v>3589</v>
      </c>
      <c r="B21" s="30" t="s">
        <v>455</v>
      </c>
      <c r="C21" s="30" t="s">
        <v>355</v>
      </c>
      <c r="D21" s="30" t="s">
        <v>356</v>
      </c>
      <c r="E21" s="30"/>
      <c r="F21" s="84">
        <v>9233.6</v>
      </c>
    </row>
    <row r="22" spans="1:6" s="34" customFormat="1" x14ac:dyDescent="0.25">
      <c r="A22" s="77">
        <v>3589</v>
      </c>
      <c r="B22" s="30" t="s">
        <v>368</v>
      </c>
      <c r="C22" s="30" t="s">
        <v>269</v>
      </c>
      <c r="D22" s="30" t="s">
        <v>265</v>
      </c>
      <c r="E22" s="30"/>
      <c r="F22" s="84">
        <v>9573.25</v>
      </c>
    </row>
    <row r="23" spans="1:6" s="34" customFormat="1" x14ac:dyDescent="0.25">
      <c r="A23" s="77">
        <v>3590</v>
      </c>
      <c r="B23" s="30" t="s">
        <v>424</v>
      </c>
      <c r="C23" s="30" t="s">
        <v>219</v>
      </c>
      <c r="D23" s="30" t="s">
        <v>215</v>
      </c>
      <c r="E23" s="30"/>
      <c r="F23" s="84">
        <v>1741.91</v>
      </c>
    </row>
    <row r="24" spans="1:6" s="34" customFormat="1" x14ac:dyDescent="0.25">
      <c r="A24" s="7">
        <v>3606</v>
      </c>
      <c r="B24" s="81"/>
      <c r="C24" s="81"/>
      <c r="D24" s="81"/>
      <c r="E24" s="30" t="s">
        <v>298</v>
      </c>
      <c r="F24" s="82">
        <v>3271.62</v>
      </c>
    </row>
    <row r="25" spans="1:6" s="34" customFormat="1" x14ac:dyDescent="0.25">
      <c r="A25" s="7">
        <v>3605</v>
      </c>
      <c r="B25" s="36"/>
      <c r="C25" s="36"/>
      <c r="D25" s="36"/>
      <c r="E25" s="36" t="s">
        <v>207</v>
      </c>
      <c r="F25" s="32">
        <v>40600</v>
      </c>
    </row>
    <row r="26" spans="1:6" s="34" customFormat="1" x14ac:dyDescent="0.25">
      <c r="A26" s="7">
        <v>3605</v>
      </c>
      <c r="B26" s="36"/>
      <c r="C26" s="36"/>
      <c r="D26" s="36"/>
      <c r="E26" s="36" t="s">
        <v>358</v>
      </c>
      <c r="F26" s="32">
        <v>45878</v>
      </c>
    </row>
    <row r="27" spans="1:6" s="34" customFormat="1" x14ac:dyDescent="0.25">
      <c r="A27" s="7">
        <v>3605</v>
      </c>
      <c r="B27" s="36"/>
      <c r="C27" s="36"/>
      <c r="D27" s="36"/>
      <c r="E27" s="36" t="s">
        <v>207</v>
      </c>
      <c r="F27" s="32">
        <v>40600</v>
      </c>
    </row>
    <row r="28" spans="1:6" s="34" customFormat="1" x14ac:dyDescent="0.25">
      <c r="A28" s="33">
        <v>3621</v>
      </c>
      <c r="B28" s="30"/>
      <c r="C28" s="36"/>
      <c r="D28" s="36"/>
      <c r="E28" s="36" t="s">
        <v>211</v>
      </c>
      <c r="F28" s="32">
        <v>5939.2</v>
      </c>
    </row>
    <row r="29" spans="1:6" s="34" customFormat="1" x14ac:dyDescent="0.25">
      <c r="A29" s="33">
        <v>3622</v>
      </c>
      <c r="B29" s="30"/>
      <c r="C29" s="36"/>
      <c r="D29" s="36"/>
      <c r="E29" s="36" t="s">
        <v>211</v>
      </c>
      <c r="F29" s="32">
        <v>43964</v>
      </c>
    </row>
    <row r="30" spans="1:6" s="34" customFormat="1" x14ac:dyDescent="0.25">
      <c r="A30" s="33">
        <v>3622</v>
      </c>
      <c r="B30" s="30"/>
      <c r="C30" s="36"/>
      <c r="D30" s="36"/>
      <c r="E30" s="36" t="s">
        <v>357</v>
      </c>
      <c r="F30" s="32">
        <v>61027.6</v>
      </c>
    </row>
    <row r="31" spans="1:6" s="34" customFormat="1" x14ac:dyDescent="0.25">
      <c r="A31" s="7">
        <v>3637</v>
      </c>
      <c r="B31" s="81" t="s">
        <v>203</v>
      </c>
      <c r="C31" s="81" t="s">
        <v>215</v>
      </c>
      <c r="D31" s="81" t="s">
        <v>205</v>
      </c>
      <c r="E31" s="30"/>
      <c r="F31" s="82">
        <v>5553.63</v>
      </c>
    </row>
    <row r="32" spans="1:6" s="34" customFormat="1" x14ac:dyDescent="0.25">
      <c r="A32" s="7">
        <v>3586</v>
      </c>
      <c r="B32" s="81"/>
      <c r="C32" s="81"/>
      <c r="D32" s="81"/>
      <c r="E32" s="36" t="s">
        <v>201</v>
      </c>
      <c r="F32" s="82">
        <v>28720.63</v>
      </c>
    </row>
    <row r="33" spans="1:6" s="34" customFormat="1" x14ac:dyDescent="0.25">
      <c r="A33" s="7">
        <v>3586</v>
      </c>
      <c r="B33" s="81"/>
      <c r="C33" s="81"/>
      <c r="D33" s="81"/>
      <c r="E33" s="30" t="s">
        <v>195</v>
      </c>
      <c r="F33" s="82">
        <v>30814.54</v>
      </c>
    </row>
    <row r="34" spans="1:6" s="34" customFormat="1" x14ac:dyDescent="0.25">
      <c r="A34" s="78">
        <v>3625</v>
      </c>
      <c r="B34" s="30" t="s">
        <v>426</v>
      </c>
      <c r="C34" s="30" t="s">
        <v>427</v>
      </c>
      <c r="D34" s="30" t="s">
        <v>428</v>
      </c>
      <c r="E34" s="30"/>
      <c r="F34" s="82">
        <v>3480</v>
      </c>
    </row>
    <row r="35" spans="1:6" s="34" customFormat="1" x14ac:dyDescent="0.25">
      <c r="A35" s="7">
        <v>3602</v>
      </c>
      <c r="B35" s="36"/>
      <c r="C35" s="36"/>
      <c r="D35" s="36"/>
      <c r="E35" s="36" t="s">
        <v>207</v>
      </c>
      <c r="F35" s="32">
        <v>22050</v>
      </c>
    </row>
    <row r="36" spans="1:6" s="34" customFormat="1" x14ac:dyDescent="0.25">
      <c r="A36" s="7">
        <v>3602</v>
      </c>
      <c r="B36" s="36"/>
      <c r="C36" s="36"/>
      <c r="D36" s="36"/>
      <c r="E36" s="36" t="s">
        <v>208</v>
      </c>
      <c r="F36" s="32">
        <v>16240</v>
      </c>
    </row>
    <row r="37" spans="1:6" s="34" customFormat="1" x14ac:dyDescent="0.25">
      <c r="A37" s="7">
        <v>3602</v>
      </c>
      <c r="B37" s="36"/>
      <c r="C37" s="36"/>
      <c r="D37" s="36"/>
      <c r="E37" s="36" t="s">
        <v>209</v>
      </c>
      <c r="F37" s="32">
        <v>18705</v>
      </c>
    </row>
    <row r="38" spans="1:6" s="34" customFormat="1" x14ac:dyDescent="0.25">
      <c r="A38" s="7">
        <v>3643</v>
      </c>
      <c r="B38" s="81"/>
      <c r="C38" s="81"/>
      <c r="D38" s="81"/>
      <c r="E38" s="30" t="s">
        <v>193</v>
      </c>
      <c r="F38" s="82">
        <v>3226.17</v>
      </c>
    </row>
    <row r="39" spans="1:6" s="34" customFormat="1" x14ac:dyDescent="0.25">
      <c r="A39" s="7">
        <v>3588</v>
      </c>
      <c r="B39" s="81"/>
      <c r="C39" s="81"/>
      <c r="D39" s="81"/>
      <c r="E39" s="81" t="s">
        <v>477</v>
      </c>
      <c r="F39" s="82">
        <v>84999</v>
      </c>
    </row>
    <row r="40" spans="1:6" s="34" customFormat="1" x14ac:dyDescent="0.25">
      <c r="A40" s="33">
        <v>3636</v>
      </c>
      <c r="B40" s="30"/>
      <c r="C40" s="36"/>
      <c r="D40" s="36"/>
      <c r="E40" s="36" t="s">
        <v>367</v>
      </c>
      <c r="F40" s="32">
        <v>14829.86</v>
      </c>
    </row>
    <row r="41" spans="1:6" s="34" customFormat="1" x14ac:dyDescent="0.25">
      <c r="A41" s="33">
        <v>3636</v>
      </c>
      <c r="B41" s="30"/>
      <c r="C41" s="36"/>
      <c r="D41" s="36"/>
      <c r="E41" s="36" t="s">
        <v>201</v>
      </c>
      <c r="F41" s="32">
        <v>17091.560000000001</v>
      </c>
    </row>
    <row r="42" spans="1:6" s="34" customFormat="1" x14ac:dyDescent="0.25">
      <c r="A42" s="7">
        <v>3645</v>
      </c>
      <c r="B42" s="81"/>
      <c r="C42" s="81"/>
      <c r="D42" s="81"/>
      <c r="E42" s="81" t="s">
        <v>258</v>
      </c>
      <c r="F42" s="82">
        <v>84839.96</v>
      </c>
    </row>
    <row r="43" spans="1:6" s="34" customFormat="1" x14ac:dyDescent="0.25">
      <c r="A43" s="7">
        <v>3645</v>
      </c>
      <c r="B43" s="81"/>
      <c r="C43" s="81"/>
      <c r="D43" s="81"/>
      <c r="E43" s="30" t="s">
        <v>304</v>
      </c>
      <c r="F43" s="82">
        <v>178906.8</v>
      </c>
    </row>
    <row r="44" spans="1:6" s="34" customFormat="1" x14ac:dyDescent="0.25">
      <c r="A44" s="7">
        <v>3645</v>
      </c>
      <c r="B44" s="81"/>
      <c r="C44" s="81"/>
      <c r="D44" s="81"/>
      <c r="E44" s="36" t="s">
        <v>358</v>
      </c>
      <c r="F44" s="82">
        <v>112294.96</v>
      </c>
    </row>
    <row r="45" spans="1:6" s="34" customFormat="1" ht="30" x14ac:dyDescent="0.25">
      <c r="A45" s="35">
        <v>3632</v>
      </c>
      <c r="B45" s="85" t="s">
        <v>299</v>
      </c>
      <c r="C45" s="85" t="s">
        <v>300</v>
      </c>
      <c r="D45" s="85" t="s">
        <v>301</v>
      </c>
      <c r="E45" s="30"/>
      <c r="F45" s="86">
        <v>18276.96</v>
      </c>
    </row>
    <row r="46" spans="1:6" s="34" customFormat="1" x14ac:dyDescent="0.25">
      <c r="A46" s="7">
        <v>3607</v>
      </c>
      <c r="B46" s="81"/>
      <c r="C46" s="81"/>
      <c r="D46" s="81"/>
      <c r="E46" s="81" t="s">
        <v>258</v>
      </c>
      <c r="F46" s="82">
        <v>2505.6</v>
      </c>
    </row>
    <row r="47" spans="1:6" s="34" customFormat="1" x14ac:dyDescent="0.25">
      <c r="A47" s="7">
        <v>3600</v>
      </c>
      <c r="B47" s="81"/>
      <c r="C47" s="81"/>
      <c r="D47" s="81"/>
      <c r="E47" s="81" t="s">
        <v>256</v>
      </c>
      <c r="F47" s="82">
        <v>1839.296</v>
      </c>
    </row>
    <row r="48" spans="1:6" s="34" customFormat="1" x14ac:dyDescent="0.25">
      <c r="A48" s="7">
        <v>3600</v>
      </c>
      <c r="B48" s="81"/>
      <c r="C48" s="81"/>
      <c r="D48" s="81"/>
      <c r="E48" s="81" t="s">
        <v>255</v>
      </c>
      <c r="F48" s="82">
        <v>1844.4</v>
      </c>
    </row>
    <row r="49" spans="1:6" s="34" customFormat="1" x14ac:dyDescent="0.25">
      <c r="A49" s="7">
        <v>3555</v>
      </c>
      <c r="B49" s="81"/>
      <c r="C49" s="81"/>
      <c r="D49" s="81"/>
      <c r="E49" s="36" t="s">
        <v>201</v>
      </c>
      <c r="F49" s="82">
        <v>8080.2352000000001</v>
      </c>
    </row>
    <row r="50" spans="1:6" s="34" customFormat="1" x14ac:dyDescent="0.25">
      <c r="A50" s="7">
        <v>3451</v>
      </c>
      <c r="B50" s="36"/>
      <c r="C50" s="36"/>
      <c r="D50" s="36"/>
      <c r="E50" s="36" t="s">
        <v>196</v>
      </c>
      <c r="F50" s="32">
        <f>467614.17*1.16</f>
        <v>542432.43719999993</v>
      </c>
    </row>
    <row r="51" spans="1:6" s="34" customFormat="1" x14ac:dyDescent="0.25">
      <c r="A51" s="7">
        <v>3451</v>
      </c>
      <c r="B51" s="36"/>
      <c r="C51" s="36"/>
      <c r="D51" s="36"/>
      <c r="E51" s="36" t="s">
        <v>197</v>
      </c>
      <c r="F51" s="32">
        <f>440395.45*1.16</f>
        <v>510858.72199999995</v>
      </c>
    </row>
    <row r="52" spans="1:6" s="34" customFormat="1" x14ac:dyDescent="0.25">
      <c r="A52" s="7">
        <v>3451</v>
      </c>
      <c r="B52" s="36"/>
      <c r="C52" s="36"/>
      <c r="D52" s="36"/>
      <c r="E52" s="36" t="s">
        <v>198</v>
      </c>
      <c r="F52" s="32">
        <f>433111.21*1.16</f>
        <v>502409.0036</v>
      </c>
    </row>
    <row r="53" spans="1:6" s="34" customFormat="1" x14ac:dyDescent="0.25">
      <c r="A53" s="7">
        <v>3451</v>
      </c>
      <c r="B53" s="36"/>
      <c r="C53" s="36"/>
      <c r="D53" s="36"/>
      <c r="E53" s="36" t="s">
        <v>199</v>
      </c>
      <c r="F53" s="32">
        <f>488444.81*1.16</f>
        <v>566595.97959999996</v>
      </c>
    </row>
    <row r="54" spans="1:6" s="34" customFormat="1" x14ac:dyDescent="0.25">
      <c r="A54" s="7">
        <v>3561</v>
      </c>
      <c r="B54" s="36"/>
      <c r="C54" s="36"/>
      <c r="D54" s="36"/>
      <c r="E54" s="36" t="s">
        <v>196</v>
      </c>
      <c r="F54" s="32">
        <f>1140428.3*1.16</f>
        <v>1322896.828</v>
      </c>
    </row>
    <row r="55" spans="1:6" s="34" customFormat="1" x14ac:dyDescent="0.25">
      <c r="A55" s="7">
        <v>3561</v>
      </c>
      <c r="B55" s="36"/>
      <c r="C55" s="36"/>
      <c r="D55" s="36"/>
      <c r="E55" s="36" t="s">
        <v>197</v>
      </c>
      <c r="F55" s="32">
        <f>1222234.74*1.16</f>
        <v>1417792.2984</v>
      </c>
    </row>
    <row r="56" spans="1:6" s="34" customFormat="1" x14ac:dyDescent="0.25">
      <c r="A56" s="7">
        <v>3561</v>
      </c>
      <c r="B56" s="36"/>
      <c r="C56" s="36"/>
      <c r="D56" s="36"/>
      <c r="E56" s="36" t="s">
        <v>198</v>
      </c>
      <c r="F56" s="32">
        <f>1211768.53*1.16</f>
        <v>1405651.4948</v>
      </c>
    </row>
    <row r="57" spans="1:6" s="34" customFormat="1" x14ac:dyDescent="0.25">
      <c r="A57" s="7">
        <v>3561</v>
      </c>
      <c r="B57" s="36"/>
      <c r="C57" s="36"/>
      <c r="D57" s="36"/>
      <c r="E57" s="36" t="s">
        <v>199</v>
      </c>
      <c r="F57" s="32">
        <f>1420482.14*1.16</f>
        <v>1647759.2823999997</v>
      </c>
    </row>
    <row r="58" spans="1:6" s="34" customFormat="1" x14ac:dyDescent="0.25">
      <c r="A58" s="7">
        <v>3452</v>
      </c>
      <c r="B58" s="36"/>
      <c r="C58" s="36"/>
      <c r="D58" s="36"/>
      <c r="E58" s="36" t="s">
        <v>196</v>
      </c>
      <c r="F58" s="32">
        <f>382830.55*1.16</f>
        <v>444083.43799999997</v>
      </c>
    </row>
    <row r="59" spans="1:6" s="34" customFormat="1" x14ac:dyDescent="0.25">
      <c r="A59" s="7">
        <v>3452</v>
      </c>
      <c r="B59" s="36"/>
      <c r="C59" s="36"/>
      <c r="D59" s="36"/>
      <c r="E59" s="36" t="s">
        <v>197</v>
      </c>
      <c r="F59" s="32">
        <f>362001.21*1.16</f>
        <v>419921.40360000002</v>
      </c>
    </row>
    <row r="60" spans="1:6" s="34" customFormat="1" x14ac:dyDescent="0.25">
      <c r="A60" s="7">
        <v>3452</v>
      </c>
      <c r="B60" s="36"/>
      <c r="C60" s="36"/>
      <c r="D60" s="36"/>
      <c r="E60" s="36" t="s">
        <v>198</v>
      </c>
      <c r="F60" s="32">
        <f>394466.23*1.16</f>
        <v>457580.82679999992</v>
      </c>
    </row>
    <row r="61" spans="1:6" s="34" customFormat="1" x14ac:dyDescent="0.25">
      <c r="A61" s="7">
        <v>3452</v>
      </c>
      <c r="B61" s="36"/>
      <c r="C61" s="36"/>
      <c r="D61" s="36"/>
      <c r="E61" s="36" t="s">
        <v>199</v>
      </c>
      <c r="F61" s="32">
        <f>394514.43*1.16</f>
        <v>457636.73879999993</v>
      </c>
    </row>
    <row r="62" spans="1:6" s="34" customFormat="1" x14ac:dyDescent="0.25">
      <c r="A62" s="7">
        <v>3596</v>
      </c>
      <c r="B62" s="36"/>
      <c r="C62" s="36"/>
      <c r="D62" s="36"/>
      <c r="E62" s="36" t="s">
        <v>201</v>
      </c>
      <c r="F62" s="32">
        <v>3893.93</v>
      </c>
    </row>
    <row r="63" spans="1:6" s="34" customFormat="1" x14ac:dyDescent="0.25">
      <c r="A63" s="7">
        <v>3509</v>
      </c>
      <c r="B63" s="36"/>
      <c r="C63" s="36"/>
      <c r="D63" s="36"/>
      <c r="E63" s="36" t="s">
        <v>196</v>
      </c>
      <c r="F63" s="32">
        <f>691651.46*1.16</f>
        <v>802315.69359999988</v>
      </c>
    </row>
    <row r="64" spans="1:6" s="34" customFormat="1" x14ac:dyDescent="0.25">
      <c r="A64" s="7">
        <v>3509</v>
      </c>
      <c r="B64" s="36"/>
      <c r="C64" s="36"/>
      <c r="D64" s="36"/>
      <c r="E64" s="36" t="s">
        <v>197</v>
      </c>
      <c r="F64" s="32">
        <f>745575.94*1.16</f>
        <v>864868.09039999987</v>
      </c>
    </row>
    <row r="65" spans="1:40" s="34" customFormat="1" x14ac:dyDescent="0.25">
      <c r="A65" s="7">
        <v>3509</v>
      </c>
      <c r="B65" s="36"/>
      <c r="C65" s="36"/>
      <c r="D65" s="36"/>
      <c r="E65" s="36" t="s">
        <v>198</v>
      </c>
      <c r="F65" s="32">
        <f>726336.67*1.16</f>
        <v>842550.53720000002</v>
      </c>
    </row>
    <row r="66" spans="1:40" s="34" customFormat="1" x14ac:dyDescent="0.25">
      <c r="A66" s="7">
        <v>3509</v>
      </c>
      <c r="B66" s="36"/>
      <c r="C66" s="36"/>
      <c r="D66" s="36"/>
      <c r="E66" s="36" t="s">
        <v>199</v>
      </c>
      <c r="F66" s="32">
        <f>824349.28*1.16</f>
        <v>956245.16479999991</v>
      </c>
    </row>
    <row r="67" spans="1:40" s="34" customFormat="1" x14ac:dyDescent="0.25">
      <c r="A67" s="78">
        <v>3619</v>
      </c>
      <c r="B67" s="30" t="s">
        <v>424</v>
      </c>
      <c r="C67" s="30" t="s">
        <v>219</v>
      </c>
      <c r="D67" s="30" t="s">
        <v>215</v>
      </c>
      <c r="E67" s="30"/>
      <c r="F67" s="82">
        <v>20137.599999999999</v>
      </c>
    </row>
    <row r="68" spans="1:40" s="34" customFormat="1" x14ac:dyDescent="0.25">
      <c r="A68" s="7">
        <v>3450</v>
      </c>
      <c r="B68" s="36"/>
      <c r="C68" s="36"/>
      <c r="D68" s="36"/>
      <c r="E68" s="36" t="s">
        <v>196</v>
      </c>
      <c r="F68" s="32">
        <f>495566.52*1.16</f>
        <v>574857.16319999995</v>
      </c>
    </row>
    <row r="69" spans="1:40" s="34" customFormat="1" x14ac:dyDescent="0.25">
      <c r="A69" s="7">
        <v>3450</v>
      </c>
      <c r="B69" s="36"/>
      <c r="C69" s="36"/>
      <c r="D69" s="36"/>
      <c r="E69" s="36" t="s">
        <v>197</v>
      </c>
      <c r="F69" s="32">
        <f>427121.94*1.16</f>
        <v>495461.45039999997</v>
      </c>
    </row>
    <row r="70" spans="1:40" s="34" customFormat="1" x14ac:dyDescent="0.25">
      <c r="A70" s="7">
        <v>3450</v>
      </c>
      <c r="B70" s="36"/>
      <c r="C70" s="36"/>
      <c r="D70" s="36"/>
      <c r="E70" s="36" t="s">
        <v>198</v>
      </c>
      <c r="F70" s="32">
        <f>432684.48*1.16</f>
        <v>501913.99679999996</v>
      </c>
    </row>
    <row r="71" spans="1:40" s="34" customFormat="1" x14ac:dyDescent="0.25">
      <c r="A71" s="7">
        <v>3450</v>
      </c>
      <c r="B71" s="36"/>
      <c r="C71" s="36"/>
      <c r="D71" s="36"/>
      <c r="E71" s="36" t="s">
        <v>199</v>
      </c>
      <c r="F71" s="32">
        <f>475817.3*1.16</f>
        <v>551948.06799999997</v>
      </c>
    </row>
    <row r="72" spans="1:40" s="34" customFormat="1" x14ac:dyDescent="0.25">
      <c r="A72" s="7">
        <v>3449</v>
      </c>
      <c r="B72" s="36"/>
      <c r="C72" s="36"/>
      <c r="D72" s="36"/>
      <c r="E72" s="36" t="s">
        <v>196</v>
      </c>
      <c r="F72" s="32">
        <f>439463.41*1.16</f>
        <v>509777.55559999996</v>
      </c>
    </row>
    <row r="73" spans="1:40" s="34" customFormat="1" x14ac:dyDescent="0.25">
      <c r="A73" s="7">
        <v>3449</v>
      </c>
      <c r="B73" s="36"/>
      <c r="C73" s="36"/>
      <c r="D73" s="36"/>
      <c r="E73" s="36" t="s">
        <v>197</v>
      </c>
      <c r="F73" s="32">
        <f>472398.04*1.16</f>
        <v>547981.72639999993</v>
      </c>
    </row>
    <row r="74" spans="1:40" s="34" customFormat="1" x14ac:dyDescent="0.25">
      <c r="A74" s="7">
        <v>3449</v>
      </c>
      <c r="B74" s="36"/>
      <c r="C74" s="36"/>
      <c r="D74" s="36"/>
      <c r="E74" s="36" t="s">
        <v>198</v>
      </c>
      <c r="F74" s="32">
        <f>476718.59*1.16</f>
        <v>552993.56440000003</v>
      </c>
    </row>
    <row r="75" spans="1:40" s="34" customFormat="1" x14ac:dyDescent="0.25">
      <c r="A75" s="7">
        <v>3449</v>
      </c>
      <c r="B75" s="36"/>
      <c r="C75" s="36"/>
      <c r="D75" s="36"/>
      <c r="E75" s="36" t="s">
        <v>199</v>
      </c>
      <c r="F75" s="32">
        <f>524981.1*1.16</f>
        <v>608978.07599999988</v>
      </c>
    </row>
    <row r="76" spans="1:40" s="34" customFormat="1" x14ac:dyDescent="0.25">
      <c r="A76" s="7">
        <v>3570</v>
      </c>
      <c r="B76" s="36"/>
      <c r="C76" s="36"/>
      <c r="D76" s="36"/>
      <c r="E76" s="36" t="s">
        <v>196</v>
      </c>
      <c r="F76" s="32">
        <f>1028726.48*1.16</f>
        <v>1193322.7167999998</v>
      </c>
    </row>
    <row r="77" spans="1:40" s="34" customFormat="1" x14ac:dyDescent="0.25">
      <c r="A77" s="7">
        <v>3570</v>
      </c>
      <c r="B77" s="36"/>
      <c r="C77" s="36"/>
      <c r="D77" s="36"/>
      <c r="E77" s="36" t="s">
        <v>197</v>
      </c>
      <c r="F77" s="32">
        <f>1118497.09*1.16</f>
        <v>1297456.6244000001</v>
      </c>
    </row>
    <row r="78" spans="1:40" s="34" customFormat="1" x14ac:dyDescent="0.25">
      <c r="A78" s="7">
        <v>3570</v>
      </c>
      <c r="B78" s="36"/>
      <c r="C78" s="36"/>
      <c r="D78" s="36"/>
      <c r="E78" s="36" t="s">
        <v>198</v>
      </c>
      <c r="F78" s="32">
        <f>1099640.76*1.16</f>
        <v>1275583.2815999999</v>
      </c>
    </row>
    <row r="79" spans="1:40" s="34" customFormat="1" x14ac:dyDescent="0.25">
      <c r="A79" s="7">
        <v>3570</v>
      </c>
      <c r="B79" s="36"/>
      <c r="C79" s="36"/>
      <c r="D79" s="36"/>
      <c r="E79" s="36" t="s">
        <v>199</v>
      </c>
      <c r="F79" s="32">
        <f>1287549.76*1.16</f>
        <v>1493557.7215999998</v>
      </c>
    </row>
    <row r="80" spans="1:40" s="36" customFormat="1" x14ac:dyDescent="0.25">
      <c r="A80" s="7">
        <v>3510</v>
      </c>
      <c r="E80" s="36" t="s">
        <v>196</v>
      </c>
      <c r="F80" s="32">
        <f>603620.36*1.16</f>
        <v>700199.61759999988</v>
      </c>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row>
    <row r="81" spans="1:6" s="34" customFormat="1" x14ac:dyDescent="0.25">
      <c r="A81" s="7">
        <v>3510</v>
      </c>
      <c r="B81" s="36"/>
      <c r="C81" s="36"/>
      <c r="D81" s="36"/>
      <c r="E81" s="36" t="s">
        <v>197</v>
      </c>
      <c r="F81" s="32">
        <f>641943.21*1.16</f>
        <v>744654.12359999993</v>
      </c>
    </row>
    <row r="82" spans="1:6" s="34" customFormat="1" x14ac:dyDescent="0.25">
      <c r="A82" s="7">
        <v>3510</v>
      </c>
      <c r="B82" s="36"/>
      <c r="C82" s="36"/>
      <c r="D82" s="36"/>
      <c r="E82" s="36" t="s">
        <v>198</v>
      </c>
      <c r="F82" s="32">
        <f>633011.09*1.16</f>
        <v>734292.86439999996</v>
      </c>
    </row>
    <row r="83" spans="1:6" s="34" customFormat="1" x14ac:dyDescent="0.25">
      <c r="A83" s="7">
        <v>3510</v>
      </c>
      <c r="B83" s="36"/>
      <c r="C83" s="36"/>
      <c r="D83" s="36"/>
      <c r="E83" s="36" t="s">
        <v>199</v>
      </c>
      <c r="F83" s="32">
        <f>612829.11*1.16</f>
        <v>710881.7675999999</v>
      </c>
    </row>
    <row r="84" spans="1:6" s="34" customFormat="1" x14ac:dyDescent="0.25">
      <c r="A84" s="7">
        <v>3546</v>
      </c>
      <c r="B84" s="36"/>
      <c r="C84" s="36"/>
      <c r="D84" s="36"/>
      <c r="E84" s="36" t="s">
        <v>196</v>
      </c>
      <c r="F84" s="32">
        <f>902880.51*1.16</f>
        <v>1047341.3916</v>
      </c>
    </row>
    <row r="85" spans="1:6" s="34" customFormat="1" x14ac:dyDescent="0.25">
      <c r="A85" s="7">
        <v>3546</v>
      </c>
      <c r="B85" s="36"/>
      <c r="C85" s="36"/>
      <c r="D85" s="36"/>
      <c r="E85" s="36" t="s">
        <v>197</v>
      </c>
      <c r="F85" s="32">
        <f>980237.85*1.16</f>
        <v>1137075.906</v>
      </c>
    </row>
    <row r="86" spans="1:6" s="34" customFormat="1" x14ac:dyDescent="0.25">
      <c r="A86" s="7">
        <v>3546</v>
      </c>
      <c r="B86" s="36"/>
      <c r="C86" s="36"/>
      <c r="D86" s="36"/>
      <c r="E86" s="36" t="s">
        <v>198</v>
      </c>
      <c r="F86" s="32">
        <f>968170.36*1.16</f>
        <v>1123077.6176</v>
      </c>
    </row>
    <row r="87" spans="1:6" s="34" customFormat="1" x14ac:dyDescent="0.25">
      <c r="A87" s="7">
        <v>3546</v>
      </c>
      <c r="B87" s="36"/>
      <c r="C87" s="36"/>
      <c r="D87" s="36"/>
      <c r="E87" s="36" t="s">
        <v>199</v>
      </c>
      <c r="F87" s="32">
        <f>1114954.59*1.16</f>
        <v>1293347.3244</v>
      </c>
    </row>
    <row r="88" spans="1:6" s="34" customFormat="1" x14ac:dyDescent="0.25">
      <c r="A88" s="7">
        <v>3542</v>
      </c>
      <c r="B88" s="36"/>
      <c r="C88" s="36"/>
      <c r="D88" s="36"/>
      <c r="E88" s="36" t="s">
        <v>196</v>
      </c>
      <c r="F88" s="32">
        <f>1117801.8*1.16</f>
        <v>1296650.088</v>
      </c>
    </row>
    <row r="89" spans="1:6" s="34" customFormat="1" x14ac:dyDescent="0.25">
      <c r="A89" s="7">
        <v>3542</v>
      </c>
      <c r="B89" s="36"/>
      <c r="C89" s="36"/>
      <c r="D89" s="36"/>
      <c r="E89" s="36" t="s">
        <v>197</v>
      </c>
      <c r="F89" s="32">
        <f>1191428.22*1.16</f>
        <v>1382056.7351999998</v>
      </c>
    </row>
    <row r="90" spans="1:6" s="34" customFormat="1" ht="26.25" customHeight="1" x14ac:dyDescent="0.25">
      <c r="A90" s="7">
        <v>3542</v>
      </c>
      <c r="B90" s="36"/>
      <c r="C90" s="36"/>
      <c r="D90" s="36"/>
      <c r="E90" s="36" t="s">
        <v>198</v>
      </c>
      <c r="F90" s="32">
        <f>1183013.25*1.16</f>
        <v>1372295.3699999999</v>
      </c>
    </row>
    <row r="91" spans="1:6" s="34" customFormat="1" ht="26.25" customHeight="1" x14ac:dyDescent="0.25">
      <c r="A91" s="7">
        <v>3542</v>
      </c>
      <c r="B91" s="36"/>
      <c r="C91" s="36"/>
      <c r="D91" s="36"/>
      <c r="E91" s="36" t="s">
        <v>199</v>
      </c>
      <c r="F91" s="32">
        <f>1315597.01*1.16</f>
        <v>1526092.5315999999</v>
      </c>
    </row>
    <row r="92" spans="1:6" s="34" customFormat="1" ht="26.25" customHeight="1" x14ac:dyDescent="0.25">
      <c r="A92" s="7">
        <v>3444</v>
      </c>
      <c r="B92" s="36"/>
      <c r="C92" s="36"/>
      <c r="D92" s="36"/>
      <c r="E92" s="36" t="s">
        <v>196</v>
      </c>
      <c r="F92" s="32">
        <f>423134.43*1.16</f>
        <v>490835.93879999995</v>
      </c>
    </row>
    <row r="93" spans="1:6" s="34" customFormat="1" ht="26.25" customHeight="1" x14ac:dyDescent="0.25">
      <c r="A93" s="7">
        <v>3444</v>
      </c>
      <c r="B93" s="36"/>
      <c r="C93" s="36"/>
      <c r="D93" s="36"/>
      <c r="E93" s="36" t="s">
        <v>197</v>
      </c>
      <c r="F93" s="32">
        <f>399049.34*1.16</f>
        <v>462897.23440000002</v>
      </c>
    </row>
    <row r="94" spans="1:6" s="34" customFormat="1" ht="26.25" customHeight="1" x14ac:dyDescent="0.25">
      <c r="A94" s="7">
        <v>3444</v>
      </c>
      <c r="B94" s="36"/>
      <c r="C94" s="36"/>
      <c r="D94" s="36"/>
      <c r="E94" s="36" t="s">
        <v>198</v>
      </c>
      <c r="F94" s="32">
        <f>387421.18*1.16</f>
        <v>449408.56879999995</v>
      </c>
    </row>
    <row r="95" spans="1:6" s="34" customFormat="1" ht="26.25" customHeight="1" x14ac:dyDescent="0.25">
      <c r="A95" s="7">
        <v>3444</v>
      </c>
      <c r="B95" s="36"/>
      <c r="C95" s="36"/>
      <c r="D95" s="36"/>
      <c r="E95" s="36" t="s">
        <v>199</v>
      </c>
      <c r="F95" s="32">
        <f>445470.64*1.16</f>
        <v>516745.9424</v>
      </c>
    </row>
    <row r="96" spans="1:6" s="34" customFormat="1" ht="26.25" customHeight="1" x14ac:dyDescent="0.25">
      <c r="A96" s="7">
        <v>3446</v>
      </c>
      <c r="B96" s="36"/>
      <c r="C96" s="36"/>
      <c r="D96" s="36"/>
      <c r="E96" s="36" t="s">
        <v>196</v>
      </c>
      <c r="F96" s="32">
        <f>599294.67*1.16</f>
        <v>695181.81720000005</v>
      </c>
    </row>
    <row r="97" spans="1:6" s="34" customFormat="1" ht="26.25" customHeight="1" x14ac:dyDescent="0.25">
      <c r="A97" s="7">
        <v>3446</v>
      </c>
      <c r="B97" s="36"/>
      <c r="C97" s="36"/>
      <c r="D97" s="36"/>
      <c r="E97" s="36" t="s">
        <v>197</v>
      </c>
      <c r="F97" s="32">
        <f>633703.13*1.16</f>
        <v>735095.63079999993</v>
      </c>
    </row>
    <row r="98" spans="1:6" s="34" customFormat="1" ht="26.25" customHeight="1" x14ac:dyDescent="0.25">
      <c r="A98" s="7">
        <v>3446</v>
      </c>
      <c r="B98" s="36"/>
      <c r="C98" s="36"/>
      <c r="D98" s="36"/>
      <c r="E98" s="36" t="s">
        <v>198</v>
      </c>
      <c r="F98" s="32">
        <f>630564.03*1.16</f>
        <v>731454.27480000001</v>
      </c>
    </row>
    <row r="99" spans="1:6" s="34" customFormat="1" ht="26.25" customHeight="1" x14ac:dyDescent="0.25">
      <c r="A99" s="7">
        <v>3446</v>
      </c>
      <c r="B99" s="36"/>
      <c r="C99" s="36"/>
      <c r="D99" s="36"/>
      <c r="E99" s="36" t="s">
        <v>199</v>
      </c>
      <c r="F99" s="32">
        <f>631044.51*1.16</f>
        <v>732011.63159999996</v>
      </c>
    </row>
    <row r="100" spans="1:6" s="34" customFormat="1" ht="26.25" customHeight="1" x14ac:dyDescent="0.25">
      <c r="A100" s="7">
        <v>3572</v>
      </c>
      <c r="B100" s="36"/>
      <c r="C100" s="36"/>
      <c r="D100" s="36"/>
      <c r="E100" s="36" t="s">
        <v>196</v>
      </c>
      <c r="F100" s="32">
        <f>926013.33*1.16</f>
        <v>1074175.4627999999</v>
      </c>
    </row>
    <row r="101" spans="1:6" s="34" customFormat="1" ht="26.25" customHeight="1" x14ac:dyDescent="0.25">
      <c r="A101" s="7">
        <v>3572</v>
      </c>
      <c r="B101" s="36"/>
      <c r="C101" s="36"/>
      <c r="D101" s="36"/>
      <c r="E101" s="36" t="s">
        <v>197</v>
      </c>
      <c r="F101" s="32">
        <f>1010221.39*1.16</f>
        <v>1171856.8123999999</v>
      </c>
    </row>
    <row r="102" spans="1:6" s="34" customFormat="1" ht="26.25" customHeight="1" x14ac:dyDescent="0.25">
      <c r="A102" s="7">
        <v>3572</v>
      </c>
      <c r="B102" s="36"/>
      <c r="C102" s="36"/>
      <c r="D102" s="36"/>
      <c r="E102" s="36" t="s">
        <v>198</v>
      </c>
      <c r="F102" s="32">
        <f>984850.74*1.16</f>
        <v>1142426.8584</v>
      </c>
    </row>
    <row r="103" spans="1:6" s="34" customFormat="1" ht="26.25" customHeight="1" x14ac:dyDescent="0.25">
      <c r="A103" s="7">
        <v>3572</v>
      </c>
      <c r="B103" s="36"/>
      <c r="C103" s="36"/>
      <c r="D103" s="36"/>
      <c r="E103" s="36" t="s">
        <v>199</v>
      </c>
      <c r="F103" s="32">
        <f>1062130.08*1.16</f>
        <v>1232070.8928</v>
      </c>
    </row>
    <row r="104" spans="1:6" s="34" customFormat="1" ht="26.25" customHeight="1" x14ac:dyDescent="0.25">
      <c r="A104" s="7">
        <v>3635</v>
      </c>
      <c r="B104" s="36"/>
      <c r="C104" s="36"/>
      <c r="D104" s="36"/>
      <c r="E104" s="36" t="s">
        <v>210</v>
      </c>
      <c r="F104" s="32">
        <v>14483.76</v>
      </c>
    </row>
    <row r="105" spans="1:6" s="34" customFormat="1" ht="26.25" customHeight="1" x14ac:dyDescent="0.25">
      <c r="A105" s="7">
        <v>3635</v>
      </c>
      <c r="B105" s="36"/>
      <c r="C105" s="36"/>
      <c r="D105" s="36"/>
      <c r="E105" s="36" t="s">
        <v>211</v>
      </c>
      <c r="F105" s="32">
        <v>22446</v>
      </c>
    </row>
    <row r="106" spans="1:6" s="34" customFormat="1" ht="26.25" customHeight="1" x14ac:dyDescent="0.25">
      <c r="A106" s="33">
        <v>3647</v>
      </c>
      <c r="B106" s="36"/>
      <c r="C106" s="36"/>
      <c r="D106" s="36"/>
      <c r="E106" s="36" t="s">
        <v>210</v>
      </c>
      <c r="F106" s="32">
        <v>15149.6</v>
      </c>
    </row>
    <row r="107" spans="1:6" s="34" customFormat="1" ht="26.25" customHeight="1" x14ac:dyDescent="0.25">
      <c r="A107" s="33">
        <v>3640</v>
      </c>
      <c r="B107" s="30" t="s">
        <v>368</v>
      </c>
      <c r="C107" s="36" t="s">
        <v>264</v>
      </c>
      <c r="D107" s="36" t="s">
        <v>265</v>
      </c>
      <c r="E107" s="36"/>
      <c r="F107" s="32">
        <v>47521.94</v>
      </c>
    </row>
    <row r="108" spans="1:6" s="34" customFormat="1" ht="26.25" customHeight="1" x14ac:dyDescent="0.25">
      <c r="A108" s="33">
        <v>3640</v>
      </c>
      <c r="B108" s="30" t="s">
        <v>354</v>
      </c>
      <c r="C108" s="36" t="s">
        <v>355</v>
      </c>
      <c r="D108" s="36" t="s">
        <v>356</v>
      </c>
      <c r="E108" s="36"/>
      <c r="F108" s="32">
        <v>48656.2</v>
      </c>
    </row>
    <row r="109" spans="1:6" s="34" customFormat="1" ht="26.25" customHeight="1" x14ac:dyDescent="0.25">
      <c r="A109" s="78">
        <v>3624</v>
      </c>
      <c r="B109" s="30"/>
      <c r="C109" s="30"/>
      <c r="D109" s="30"/>
      <c r="E109" s="30" t="s">
        <v>195</v>
      </c>
      <c r="F109" s="82">
        <v>2028.84</v>
      </c>
    </row>
    <row r="110" spans="1:6" s="34" customFormat="1" ht="26.25" customHeight="1" x14ac:dyDescent="0.25">
      <c r="A110" s="78">
        <v>3604</v>
      </c>
      <c r="B110" s="30"/>
      <c r="C110" s="30"/>
      <c r="D110" s="30"/>
      <c r="E110" s="30" t="s">
        <v>302</v>
      </c>
      <c r="F110" s="82">
        <v>2100</v>
      </c>
    </row>
    <row r="111" spans="1:6" s="34" customFormat="1" x14ac:dyDescent="0.25">
      <c r="A111" s="79">
        <v>3623</v>
      </c>
      <c r="B111" s="30"/>
      <c r="C111" s="30"/>
      <c r="D111" s="30"/>
      <c r="E111" s="30" t="s">
        <v>425</v>
      </c>
      <c r="F111" s="82">
        <v>7824.2</v>
      </c>
    </row>
    <row r="112" spans="1:6" s="34" customFormat="1" x14ac:dyDescent="0.25">
      <c r="A112" s="79">
        <v>3623</v>
      </c>
      <c r="B112" s="30"/>
      <c r="C112" s="30"/>
      <c r="D112" s="30"/>
      <c r="E112" s="30" t="s">
        <v>192</v>
      </c>
      <c r="F112" s="82">
        <v>10092</v>
      </c>
    </row>
    <row r="113" spans="1:6" s="34" customFormat="1" x14ac:dyDescent="0.25">
      <c r="A113" s="33">
        <v>3617</v>
      </c>
      <c r="B113" s="30"/>
      <c r="C113" s="36"/>
      <c r="D113" s="36"/>
      <c r="E113" s="36" t="s">
        <v>364</v>
      </c>
      <c r="F113" s="32">
        <v>27872.959999999999</v>
      </c>
    </row>
    <row r="114" spans="1:6" s="34" customFormat="1" x14ac:dyDescent="0.25">
      <c r="A114" s="33">
        <v>3617</v>
      </c>
      <c r="B114" s="30"/>
      <c r="C114" s="36"/>
      <c r="D114" s="36"/>
      <c r="E114" s="36" t="s">
        <v>365</v>
      </c>
      <c r="F114" s="32">
        <v>26412.97</v>
      </c>
    </row>
    <row r="115" spans="1:6" s="34" customFormat="1" x14ac:dyDescent="0.25">
      <c r="A115" s="33">
        <v>3656</v>
      </c>
      <c r="B115" s="36"/>
      <c r="C115" s="36"/>
      <c r="D115" s="36"/>
      <c r="E115" s="36" t="s">
        <v>369</v>
      </c>
      <c r="F115" s="32">
        <v>30154.2</v>
      </c>
    </row>
    <row r="116" spans="1:6" s="34" customFormat="1" x14ac:dyDescent="0.25">
      <c r="A116" s="33">
        <v>3656</v>
      </c>
      <c r="B116" s="36"/>
      <c r="C116" s="36"/>
      <c r="D116" s="36"/>
      <c r="E116" s="36" t="s">
        <v>211</v>
      </c>
      <c r="F116" s="32">
        <v>37444.800000000003</v>
      </c>
    </row>
    <row r="117" spans="1:6" s="34" customFormat="1" x14ac:dyDescent="0.25">
      <c r="A117" s="7">
        <v>3579</v>
      </c>
      <c r="B117" s="81"/>
      <c r="C117" s="81"/>
      <c r="D117" s="81"/>
      <c r="E117" s="30" t="s">
        <v>195</v>
      </c>
      <c r="F117" s="82">
        <v>3519.8112000000001</v>
      </c>
    </row>
    <row r="118" spans="1:6" s="34" customFormat="1" x14ac:dyDescent="0.25">
      <c r="A118" s="33">
        <v>3652</v>
      </c>
      <c r="B118" s="36"/>
      <c r="C118" s="36"/>
      <c r="D118" s="36"/>
      <c r="E118" s="36" t="s">
        <v>369</v>
      </c>
      <c r="F118" s="32">
        <v>60088</v>
      </c>
    </row>
    <row r="119" spans="1:6" s="34" customFormat="1" x14ac:dyDescent="0.25">
      <c r="A119" s="7">
        <v>3587</v>
      </c>
      <c r="B119" s="81"/>
      <c r="C119" s="81"/>
      <c r="D119" s="81"/>
      <c r="E119" s="81" t="s">
        <v>210</v>
      </c>
      <c r="F119" s="82">
        <v>41899.199999999997</v>
      </c>
    </row>
    <row r="120" spans="1:6" s="34" customFormat="1" x14ac:dyDescent="0.25">
      <c r="A120" s="7">
        <v>3655</v>
      </c>
      <c r="B120" s="36"/>
      <c r="C120" s="36"/>
      <c r="D120" s="36"/>
      <c r="E120" s="36" t="s">
        <v>201</v>
      </c>
      <c r="F120" s="82">
        <v>2173.98</v>
      </c>
    </row>
    <row r="121" spans="1:6" s="34" customFormat="1" x14ac:dyDescent="0.25">
      <c r="A121" s="7">
        <v>3646</v>
      </c>
      <c r="B121" s="36"/>
      <c r="C121" s="36"/>
      <c r="D121" s="36"/>
      <c r="E121" s="36" t="s">
        <v>212</v>
      </c>
      <c r="F121" s="32">
        <v>6694.78</v>
      </c>
    </row>
    <row r="122" spans="1:6" s="34" customFormat="1" x14ac:dyDescent="0.25">
      <c r="A122" s="7">
        <v>3646</v>
      </c>
      <c r="B122" s="36"/>
      <c r="C122" s="36"/>
      <c r="D122" s="36"/>
      <c r="E122" s="36" t="s">
        <v>213</v>
      </c>
      <c r="F122" s="32">
        <v>6797.6</v>
      </c>
    </row>
    <row r="123" spans="1:6" s="34" customFormat="1" x14ac:dyDescent="0.25">
      <c r="A123" s="7">
        <v>3646</v>
      </c>
      <c r="B123" s="36"/>
      <c r="C123" s="36"/>
      <c r="D123" s="36"/>
      <c r="E123" s="36" t="s">
        <v>206</v>
      </c>
      <c r="F123" s="32">
        <v>6936.8</v>
      </c>
    </row>
    <row r="124" spans="1:6" s="34" customFormat="1" x14ac:dyDescent="0.25">
      <c r="A124" s="7">
        <v>3660</v>
      </c>
      <c r="B124" s="36"/>
      <c r="C124" s="36"/>
      <c r="D124" s="36"/>
      <c r="E124" s="30" t="s">
        <v>302</v>
      </c>
      <c r="F124" s="82">
        <v>3600</v>
      </c>
    </row>
    <row r="125" spans="1:6" s="34" customFormat="1" ht="26.25" customHeight="1" x14ac:dyDescent="0.25">
      <c r="A125" s="78">
        <v>3603</v>
      </c>
      <c r="B125" s="30" t="s">
        <v>420</v>
      </c>
      <c r="C125" s="30" t="s">
        <v>215</v>
      </c>
      <c r="D125" s="30" t="s">
        <v>205</v>
      </c>
      <c r="E125" s="30"/>
      <c r="F125" s="82">
        <v>18298.439999999999</v>
      </c>
    </row>
    <row r="126" spans="1:6" s="34" customFormat="1" ht="26.25" customHeight="1" x14ac:dyDescent="0.25">
      <c r="A126" s="78">
        <v>3603</v>
      </c>
      <c r="B126" s="30"/>
      <c r="C126" s="30"/>
      <c r="D126" s="30"/>
      <c r="E126" s="30" t="s">
        <v>421</v>
      </c>
      <c r="F126" s="82">
        <v>18316.400000000001</v>
      </c>
    </row>
    <row r="127" spans="1:6" s="34" customFormat="1" ht="26.25" customHeight="1" x14ac:dyDescent="0.25">
      <c r="A127" s="78">
        <v>3603</v>
      </c>
      <c r="B127" s="30"/>
      <c r="C127" s="30"/>
      <c r="D127" s="30"/>
      <c r="E127" s="30" t="s">
        <v>422</v>
      </c>
      <c r="F127" s="82">
        <v>18350</v>
      </c>
    </row>
    <row r="128" spans="1:6" s="34" customFormat="1" x14ac:dyDescent="0.25">
      <c r="A128" s="7">
        <v>3662</v>
      </c>
      <c r="B128" s="81"/>
      <c r="C128" s="81"/>
      <c r="D128" s="81"/>
      <c r="E128" s="81" t="s">
        <v>259</v>
      </c>
      <c r="F128" s="82">
        <v>7712.52</v>
      </c>
    </row>
    <row r="129" spans="1:6" s="34" customFormat="1" x14ac:dyDescent="0.25">
      <c r="A129" s="7">
        <v>3587</v>
      </c>
      <c r="B129" s="81"/>
      <c r="C129" s="81"/>
      <c r="D129" s="81"/>
      <c r="E129" s="36" t="s">
        <v>357</v>
      </c>
      <c r="F129" s="32">
        <v>5738520</v>
      </c>
    </row>
    <row r="130" spans="1:6" s="34" customFormat="1" x14ac:dyDescent="0.25">
      <c r="A130" s="7">
        <v>3662</v>
      </c>
      <c r="B130" s="81"/>
      <c r="C130" s="81"/>
      <c r="D130" s="81"/>
      <c r="E130" s="81" t="s">
        <v>260</v>
      </c>
      <c r="F130" s="82">
        <v>9282.35</v>
      </c>
    </row>
    <row r="131" spans="1:6" s="34" customFormat="1" x14ac:dyDescent="0.25">
      <c r="A131" s="7">
        <v>3657</v>
      </c>
      <c r="B131" s="36"/>
      <c r="C131" s="36"/>
      <c r="D131" s="36"/>
      <c r="E131" s="36" t="s">
        <v>214</v>
      </c>
      <c r="F131" s="32">
        <v>15351.44</v>
      </c>
    </row>
    <row r="132" spans="1:6" s="34" customFormat="1" x14ac:dyDescent="0.25">
      <c r="A132" s="77">
        <v>3626</v>
      </c>
      <c r="B132" s="30" t="s">
        <v>420</v>
      </c>
      <c r="C132" s="30" t="s">
        <v>215</v>
      </c>
      <c r="D132" s="30" t="s">
        <v>205</v>
      </c>
      <c r="E132" s="81"/>
      <c r="F132" s="83">
        <v>6027.43</v>
      </c>
    </row>
    <row r="133" spans="1:6" s="34" customFormat="1" x14ac:dyDescent="0.25">
      <c r="A133" s="77">
        <v>3626</v>
      </c>
      <c r="B133" s="30"/>
      <c r="C133" s="30"/>
      <c r="D133" s="30"/>
      <c r="E133" s="30" t="s">
        <v>307</v>
      </c>
      <c r="F133" s="83">
        <v>6122.48</v>
      </c>
    </row>
    <row r="134" spans="1:6" s="34" customFormat="1" x14ac:dyDescent="0.25">
      <c r="A134" s="33">
        <v>3618</v>
      </c>
      <c r="B134" s="30" t="s">
        <v>366</v>
      </c>
      <c r="C134" s="36" t="s">
        <v>456</v>
      </c>
      <c r="D134" s="36" t="s">
        <v>457</v>
      </c>
      <c r="E134" s="36"/>
      <c r="F134" s="32">
        <v>36540</v>
      </c>
    </row>
    <row r="135" spans="1:6" s="34" customFormat="1" x14ac:dyDescent="0.25">
      <c r="A135" s="7">
        <v>3541</v>
      </c>
      <c r="B135" s="81" t="s">
        <v>354</v>
      </c>
      <c r="C135" s="81" t="s">
        <v>355</v>
      </c>
      <c r="D135" s="81" t="s">
        <v>356</v>
      </c>
      <c r="E135" s="81"/>
      <c r="F135" s="82">
        <v>3781.6</v>
      </c>
    </row>
    <row r="136" spans="1:6" s="34" customFormat="1" x14ac:dyDescent="0.25">
      <c r="A136" s="33">
        <v>3667</v>
      </c>
      <c r="B136" s="30" t="s">
        <v>354</v>
      </c>
      <c r="C136" s="36" t="s">
        <v>355</v>
      </c>
      <c r="D136" s="36" t="s">
        <v>356</v>
      </c>
      <c r="E136" s="36"/>
      <c r="F136" s="32">
        <v>2314.1999999999998</v>
      </c>
    </row>
    <row r="137" spans="1:6" s="34" customFormat="1" x14ac:dyDescent="0.25">
      <c r="A137" s="33">
        <v>3674</v>
      </c>
      <c r="B137" s="36"/>
      <c r="C137" s="36"/>
      <c r="D137" s="36"/>
      <c r="E137" s="36" t="s">
        <v>206</v>
      </c>
      <c r="F137" s="32">
        <v>14616</v>
      </c>
    </row>
    <row r="138" spans="1:6" s="34" customFormat="1" x14ac:dyDescent="0.25">
      <c r="A138" s="77">
        <v>3676</v>
      </c>
      <c r="B138" s="30"/>
      <c r="C138" s="30"/>
      <c r="D138" s="30"/>
      <c r="E138" s="81" t="s">
        <v>430</v>
      </c>
      <c r="F138" s="83">
        <v>3641.24</v>
      </c>
    </row>
    <row r="139" spans="1:6" s="34" customFormat="1" x14ac:dyDescent="0.25">
      <c r="A139" s="7">
        <v>3685</v>
      </c>
      <c r="B139" s="36"/>
      <c r="C139" s="36"/>
      <c r="D139" s="36"/>
      <c r="E139" s="36" t="s">
        <v>206</v>
      </c>
      <c r="F139" s="32">
        <v>21638.639999999999</v>
      </c>
    </row>
    <row r="140" spans="1:6" s="34" customFormat="1" x14ac:dyDescent="0.25">
      <c r="A140" s="7">
        <v>3685</v>
      </c>
      <c r="B140" s="36" t="s">
        <v>203</v>
      </c>
      <c r="C140" s="36" t="s">
        <v>215</v>
      </c>
      <c r="D140" s="36" t="s">
        <v>205</v>
      </c>
      <c r="E140" s="36"/>
      <c r="F140" s="32">
        <v>21672.14</v>
      </c>
    </row>
    <row r="141" spans="1:6" s="34" customFormat="1" x14ac:dyDescent="0.25">
      <c r="A141" s="33">
        <v>3694</v>
      </c>
      <c r="B141" s="36"/>
      <c r="C141" s="36"/>
      <c r="D141" s="36"/>
      <c r="E141" s="36" t="s">
        <v>373</v>
      </c>
      <c r="F141" s="32">
        <v>2915.01</v>
      </c>
    </row>
    <row r="142" spans="1:6" s="34" customFormat="1" x14ac:dyDescent="0.25">
      <c r="A142" s="7">
        <v>3683</v>
      </c>
      <c r="B142" s="81"/>
      <c r="C142" s="81"/>
      <c r="D142" s="81"/>
      <c r="E142" s="81" t="s">
        <v>255</v>
      </c>
      <c r="F142" s="82">
        <v>37920.400000000001</v>
      </c>
    </row>
    <row r="143" spans="1:6" s="34" customFormat="1" x14ac:dyDescent="0.25">
      <c r="A143" s="7">
        <v>3683</v>
      </c>
      <c r="B143" s="81"/>
      <c r="C143" s="81"/>
      <c r="D143" s="81"/>
      <c r="E143" s="81" t="s">
        <v>214</v>
      </c>
      <c r="F143" s="82">
        <v>51618.84</v>
      </c>
    </row>
    <row r="144" spans="1:6" s="34" customFormat="1" x14ac:dyDescent="0.25">
      <c r="A144" s="7">
        <v>3683</v>
      </c>
      <c r="B144" s="81"/>
      <c r="C144" s="81"/>
      <c r="D144" s="81"/>
      <c r="E144" s="81" t="s">
        <v>261</v>
      </c>
      <c r="F144" s="82">
        <v>43998.9</v>
      </c>
    </row>
    <row r="145" spans="1:6" s="34" customFormat="1" x14ac:dyDescent="0.25">
      <c r="A145" s="77">
        <v>3690</v>
      </c>
      <c r="B145" s="81" t="s">
        <v>311</v>
      </c>
      <c r="C145" s="30" t="s">
        <v>312</v>
      </c>
      <c r="D145" s="30" t="s">
        <v>313</v>
      </c>
      <c r="E145" s="30"/>
      <c r="F145" s="83">
        <v>1825.24</v>
      </c>
    </row>
    <row r="146" spans="1:6" s="34" customFormat="1" x14ac:dyDescent="0.25">
      <c r="A146" s="33">
        <v>3687</v>
      </c>
      <c r="B146" s="36"/>
      <c r="C146" s="36"/>
      <c r="D146" s="36"/>
      <c r="E146" s="81" t="s">
        <v>267</v>
      </c>
      <c r="F146" s="32">
        <v>13804.7</v>
      </c>
    </row>
    <row r="147" spans="1:6" s="34" customFormat="1" x14ac:dyDescent="0.25">
      <c r="A147" s="77">
        <v>3661</v>
      </c>
      <c r="B147" s="30"/>
      <c r="C147" s="30"/>
      <c r="D147" s="30"/>
      <c r="E147" s="81" t="s">
        <v>421</v>
      </c>
      <c r="F147" s="83">
        <v>3004.4</v>
      </c>
    </row>
    <row r="148" spans="1:6" s="34" customFormat="1" x14ac:dyDescent="0.25">
      <c r="A148" s="77">
        <v>3666</v>
      </c>
      <c r="B148" s="30"/>
      <c r="C148" s="30"/>
      <c r="D148" s="30"/>
      <c r="E148" s="36" t="s">
        <v>201</v>
      </c>
      <c r="F148" s="83">
        <v>3306</v>
      </c>
    </row>
    <row r="149" spans="1:6" s="34" customFormat="1" x14ac:dyDescent="0.25">
      <c r="A149" s="77">
        <v>3692</v>
      </c>
      <c r="B149" s="81"/>
      <c r="C149" s="30"/>
      <c r="D149" s="30"/>
      <c r="E149" s="30" t="s">
        <v>472</v>
      </c>
      <c r="F149" s="83">
        <v>11600</v>
      </c>
    </row>
    <row r="150" spans="1:6" s="34" customFormat="1" x14ac:dyDescent="0.25">
      <c r="A150" s="77">
        <v>3695</v>
      </c>
      <c r="B150" s="81" t="s">
        <v>463</v>
      </c>
      <c r="C150" s="30" t="s">
        <v>464</v>
      </c>
      <c r="D150" s="30" t="s">
        <v>465</v>
      </c>
      <c r="E150" s="30"/>
      <c r="F150" s="83">
        <v>6216</v>
      </c>
    </row>
    <row r="151" spans="1:6" s="34" customFormat="1" x14ac:dyDescent="0.25">
      <c r="A151" s="7">
        <v>3682</v>
      </c>
      <c r="B151" s="36"/>
      <c r="C151" s="36"/>
      <c r="D151" s="36"/>
      <c r="E151" s="36" t="s">
        <v>201</v>
      </c>
      <c r="F151" s="32">
        <v>9726.6</v>
      </c>
    </row>
    <row r="152" spans="1:6" s="34" customFormat="1" x14ac:dyDescent="0.25">
      <c r="A152" s="35">
        <v>3697</v>
      </c>
      <c r="B152" s="85"/>
      <c r="C152" s="85"/>
      <c r="D152" s="85"/>
      <c r="E152" s="30" t="s">
        <v>213</v>
      </c>
      <c r="F152" s="86">
        <v>28884</v>
      </c>
    </row>
    <row r="153" spans="1:6" s="34" customFormat="1" x14ac:dyDescent="0.25">
      <c r="A153" s="35">
        <v>3697</v>
      </c>
      <c r="B153" s="85"/>
      <c r="C153" s="85"/>
      <c r="D153" s="85"/>
      <c r="E153" s="30" t="s">
        <v>306</v>
      </c>
      <c r="F153" s="86">
        <v>23890.06</v>
      </c>
    </row>
    <row r="154" spans="1:6" s="34" customFormat="1" x14ac:dyDescent="0.25">
      <c r="A154" s="35">
        <v>3697</v>
      </c>
      <c r="B154" s="85"/>
      <c r="C154" s="85"/>
      <c r="D154" s="85"/>
      <c r="E154" s="30" t="s">
        <v>307</v>
      </c>
      <c r="F154" s="86">
        <v>24158.16</v>
      </c>
    </row>
    <row r="155" spans="1:6" s="34" customFormat="1" x14ac:dyDescent="0.25">
      <c r="A155" s="35">
        <v>3680</v>
      </c>
      <c r="B155" s="85" t="s">
        <v>303</v>
      </c>
      <c r="C155" s="85" t="s">
        <v>218</v>
      </c>
      <c r="D155" s="85" t="s">
        <v>219</v>
      </c>
      <c r="E155" s="30"/>
      <c r="F155" s="86">
        <v>7572.48</v>
      </c>
    </row>
    <row r="156" spans="1:6" s="34" customFormat="1" x14ac:dyDescent="0.25">
      <c r="A156" s="35">
        <v>3680</v>
      </c>
      <c r="B156" s="85"/>
      <c r="C156" s="85"/>
      <c r="D156" s="85"/>
      <c r="E156" s="36" t="s">
        <v>358</v>
      </c>
      <c r="F156" s="86">
        <v>9465.6</v>
      </c>
    </row>
    <row r="157" spans="1:6" s="34" customFormat="1" x14ac:dyDescent="0.25">
      <c r="A157" s="35">
        <v>3680</v>
      </c>
      <c r="B157" s="85"/>
      <c r="C157" s="85"/>
      <c r="D157" s="85"/>
      <c r="E157" s="30" t="s">
        <v>304</v>
      </c>
      <c r="F157" s="86">
        <v>9850</v>
      </c>
    </row>
    <row r="158" spans="1:6" s="34" customFormat="1" x14ac:dyDescent="0.25">
      <c r="A158" s="35">
        <v>3680</v>
      </c>
      <c r="B158" s="85"/>
      <c r="C158" s="85"/>
      <c r="D158" s="85"/>
      <c r="E158" s="30" t="s">
        <v>305</v>
      </c>
      <c r="F158" s="86">
        <v>5220</v>
      </c>
    </row>
    <row r="159" spans="1:6" s="34" customFormat="1" ht="30" x14ac:dyDescent="0.25">
      <c r="A159" s="77">
        <v>3693</v>
      </c>
      <c r="B159" s="81" t="s">
        <v>431</v>
      </c>
      <c r="C159" s="30" t="s">
        <v>432</v>
      </c>
      <c r="D159" s="30" t="s">
        <v>433</v>
      </c>
      <c r="E159" s="30"/>
      <c r="F159" s="83">
        <v>11600</v>
      </c>
    </row>
    <row r="160" spans="1:6" s="34" customFormat="1" x14ac:dyDescent="0.25">
      <c r="A160" s="7">
        <v>3642</v>
      </c>
      <c r="B160" s="81"/>
      <c r="C160" s="81"/>
      <c r="D160" s="81"/>
      <c r="E160" s="30" t="s">
        <v>195</v>
      </c>
      <c r="F160" s="82">
        <v>4520.03</v>
      </c>
    </row>
    <row r="161" spans="1:40" s="34" customFormat="1" x14ac:dyDescent="0.25">
      <c r="A161" s="7">
        <v>3642</v>
      </c>
      <c r="B161" s="81"/>
      <c r="C161" s="81"/>
      <c r="D161" s="81"/>
      <c r="E161" s="36" t="s">
        <v>201</v>
      </c>
      <c r="F161" s="82">
        <v>5589.09</v>
      </c>
    </row>
    <row r="162" spans="1:40" s="34" customFormat="1" x14ac:dyDescent="0.25">
      <c r="A162" s="7">
        <v>3689</v>
      </c>
      <c r="B162" s="36"/>
      <c r="C162" s="36"/>
      <c r="D162" s="36"/>
      <c r="E162" s="36" t="s">
        <v>207</v>
      </c>
      <c r="F162" s="32">
        <v>9808.9599999999991</v>
      </c>
    </row>
    <row r="163" spans="1:40" s="34" customFormat="1" x14ac:dyDescent="0.25">
      <c r="A163" s="7">
        <v>3689</v>
      </c>
      <c r="B163" s="36"/>
      <c r="C163" s="36"/>
      <c r="D163" s="36"/>
      <c r="E163" s="30" t="s">
        <v>304</v>
      </c>
      <c r="F163" s="32">
        <v>13795</v>
      </c>
    </row>
    <row r="164" spans="1:40" s="34" customFormat="1" x14ac:dyDescent="0.25">
      <c r="A164" s="7">
        <v>3689</v>
      </c>
      <c r="B164" s="36" t="s">
        <v>217</v>
      </c>
      <c r="C164" s="36" t="s">
        <v>218</v>
      </c>
      <c r="D164" s="36" t="s">
        <v>219</v>
      </c>
      <c r="E164" s="36"/>
      <c r="F164" s="32">
        <v>15052.16</v>
      </c>
    </row>
    <row r="165" spans="1:40" s="34" customFormat="1" x14ac:dyDescent="0.25">
      <c r="A165" s="7">
        <v>3698</v>
      </c>
      <c r="B165" s="81"/>
      <c r="C165" s="81"/>
      <c r="D165" s="81"/>
      <c r="E165" s="81" t="s">
        <v>262</v>
      </c>
      <c r="F165" s="82">
        <v>25346</v>
      </c>
    </row>
    <row r="166" spans="1:40" s="34" customFormat="1" x14ac:dyDescent="0.25">
      <c r="A166" s="7">
        <v>3659</v>
      </c>
      <c r="B166" s="81"/>
      <c r="C166" s="81"/>
      <c r="D166" s="81"/>
      <c r="E166" s="30" t="s">
        <v>304</v>
      </c>
      <c r="F166" s="82">
        <v>35598</v>
      </c>
    </row>
    <row r="167" spans="1:40" s="34" customFormat="1" x14ac:dyDescent="0.25">
      <c r="A167" s="35">
        <v>3703</v>
      </c>
      <c r="B167" s="85"/>
      <c r="C167" s="85"/>
      <c r="D167" s="85"/>
      <c r="E167" s="30" t="s">
        <v>298</v>
      </c>
      <c r="F167" s="86">
        <v>1815.49</v>
      </c>
    </row>
    <row r="168" spans="1:40" s="34" customFormat="1" x14ac:dyDescent="0.25">
      <c r="A168" s="77">
        <v>3671</v>
      </c>
      <c r="B168" s="30"/>
      <c r="C168" s="30"/>
      <c r="D168" s="30"/>
      <c r="E168" s="81" t="s">
        <v>255</v>
      </c>
      <c r="F168" s="83">
        <v>5312.8</v>
      </c>
    </row>
    <row r="169" spans="1:40" s="34" customFormat="1" x14ac:dyDescent="0.25">
      <c r="A169" s="35">
        <v>3681</v>
      </c>
      <c r="B169" s="85"/>
      <c r="C169" s="85"/>
      <c r="D169" s="85"/>
      <c r="E169" s="30" t="s">
        <v>213</v>
      </c>
      <c r="F169" s="86">
        <v>11716</v>
      </c>
    </row>
    <row r="170" spans="1:40" s="34" customFormat="1" x14ac:dyDescent="0.25">
      <c r="A170" s="33">
        <v>3705</v>
      </c>
      <c r="B170" s="36"/>
      <c r="C170" s="36"/>
      <c r="D170" s="36"/>
      <c r="E170" s="36" t="s">
        <v>201</v>
      </c>
      <c r="F170" s="32">
        <v>1769</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row>
    <row r="171" spans="1:40" s="34" customFormat="1" x14ac:dyDescent="0.25">
      <c r="A171" s="7">
        <v>3699</v>
      </c>
      <c r="B171" s="36" t="s">
        <v>221</v>
      </c>
      <c r="C171" s="36" t="s">
        <v>222</v>
      </c>
      <c r="D171" s="36" t="s">
        <v>223</v>
      </c>
      <c r="E171" s="36"/>
      <c r="F171" s="87">
        <v>41760</v>
      </c>
    </row>
    <row r="172" spans="1:40" s="34" customFormat="1" x14ac:dyDescent="0.25">
      <c r="A172" s="77">
        <v>3574</v>
      </c>
      <c r="B172" s="30" t="s">
        <v>452</v>
      </c>
      <c r="C172" s="30" t="s">
        <v>453</v>
      </c>
      <c r="D172" s="30" t="s">
        <v>454</v>
      </c>
      <c r="E172" s="30"/>
      <c r="F172" s="84">
        <v>318371.86</v>
      </c>
    </row>
    <row r="173" spans="1:40" s="34" customFormat="1" x14ac:dyDescent="0.25">
      <c r="A173" s="77">
        <v>3574</v>
      </c>
      <c r="B173" s="30"/>
      <c r="C173" s="30"/>
      <c r="D173" s="30"/>
      <c r="E173" s="30" t="s">
        <v>259</v>
      </c>
      <c r="F173" s="84">
        <v>245813.24</v>
      </c>
    </row>
    <row r="174" spans="1:40" s="34" customFormat="1" x14ac:dyDescent="0.25">
      <c r="A174" s="77">
        <v>3574</v>
      </c>
      <c r="B174" s="30"/>
      <c r="C174" s="30"/>
      <c r="D174" s="30"/>
      <c r="E174" s="81" t="s">
        <v>267</v>
      </c>
      <c r="F174" s="84">
        <v>257585.19</v>
      </c>
    </row>
    <row r="175" spans="1:40" s="34" customFormat="1" x14ac:dyDescent="0.25">
      <c r="A175" s="77">
        <v>3704</v>
      </c>
      <c r="B175" s="30"/>
      <c r="C175" s="30"/>
      <c r="D175" s="30"/>
      <c r="E175" s="36" t="s">
        <v>201</v>
      </c>
      <c r="F175" s="84">
        <v>1983.6</v>
      </c>
    </row>
    <row r="176" spans="1:40" s="34" customFormat="1" x14ac:dyDescent="0.25">
      <c r="A176" s="7">
        <v>3684</v>
      </c>
      <c r="B176" s="81"/>
      <c r="C176" s="81"/>
      <c r="D176" s="81"/>
      <c r="E176" s="36" t="s">
        <v>206</v>
      </c>
      <c r="F176" s="82">
        <v>26446.84</v>
      </c>
    </row>
    <row r="177" spans="1:6" s="34" customFormat="1" x14ac:dyDescent="0.25">
      <c r="A177" s="7">
        <v>3684</v>
      </c>
      <c r="B177" s="81"/>
      <c r="C177" s="81"/>
      <c r="D177" s="81"/>
      <c r="E177" s="81" t="s">
        <v>214</v>
      </c>
      <c r="F177" s="82">
        <v>12966.48</v>
      </c>
    </row>
    <row r="178" spans="1:6" s="34" customFormat="1" x14ac:dyDescent="0.25">
      <c r="A178" s="33">
        <v>3641</v>
      </c>
      <c r="B178" s="30"/>
      <c r="C178" s="36"/>
      <c r="D178" s="36"/>
      <c r="E178" s="36" t="s">
        <v>207</v>
      </c>
      <c r="F178" s="32">
        <v>96646.56</v>
      </c>
    </row>
    <row r="179" spans="1:6" s="34" customFormat="1" x14ac:dyDescent="0.25">
      <c r="A179" s="33">
        <v>3641</v>
      </c>
      <c r="B179" s="30"/>
      <c r="C179" s="36"/>
      <c r="D179" s="36"/>
      <c r="E179" s="36" t="s">
        <v>358</v>
      </c>
      <c r="F179" s="32">
        <v>73661.16</v>
      </c>
    </row>
    <row r="180" spans="1:6" s="34" customFormat="1" x14ac:dyDescent="0.25">
      <c r="A180" s="33">
        <v>3672</v>
      </c>
      <c r="B180" s="30" t="s">
        <v>370</v>
      </c>
      <c r="C180" s="36" t="s">
        <v>204</v>
      </c>
      <c r="D180" s="36" t="s">
        <v>371</v>
      </c>
      <c r="E180" s="36"/>
      <c r="F180" s="32">
        <v>73848.55</v>
      </c>
    </row>
    <row r="181" spans="1:6" s="34" customFormat="1" x14ac:dyDescent="0.25">
      <c r="A181" s="33">
        <v>3672</v>
      </c>
      <c r="B181" s="30"/>
      <c r="C181" s="36"/>
      <c r="D181" s="36"/>
      <c r="E181" s="36" t="s">
        <v>372</v>
      </c>
      <c r="F181" s="32">
        <v>81020.2</v>
      </c>
    </row>
    <row r="182" spans="1:6" s="34" customFormat="1" ht="30" x14ac:dyDescent="0.25">
      <c r="A182" s="35">
        <v>3706</v>
      </c>
      <c r="B182" s="85" t="s">
        <v>299</v>
      </c>
      <c r="C182" s="85" t="s">
        <v>300</v>
      </c>
      <c r="D182" s="85" t="s">
        <v>301</v>
      </c>
      <c r="E182" s="30"/>
      <c r="F182" s="86">
        <v>1554.4</v>
      </c>
    </row>
    <row r="183" spans="1:6" s="34" customFormat="1" x14ac:dyDescent="0.25">
      <c r="A183" s="33">
        <v>3696</v>
      </c>
      <c r="B183" s="36" t="s">
        <v>467</v>
      </c>
      <c r="C183" s="36" t="s">
        <v>374</v>
      </c>
      <c r="D183" s="36" t="s">
        <v>375</v>
      </c>
      <c r="E183" s="36"/>
      <c r="F183" s="32">
        <v>7540</v>
      </c>
    </row>
    <row r="184" spans="1:6" s="34" customFormat="1" x14ac:dyDescent="0.25">
      <c r="A184" s="7">
        <v>3718</v>
      </c>
      <c r="B184" s="81"/>
      <c r="C184" s="81"/>
      <c r="D184" s="81"/>
      <c r="E184" s="81" t="s">
        <v>266</v>
      </c>
      <c r="F184" s="82">
        <v>3468.4</v>
      </c>
    </row>
    <row r="185" spans="1:6" s="34" customFormat="1" x14ac:dyDescent="0.25">
      <c r="A185" s="33">
        <v>3717</v>
      </c>
      <c r="B185" s="36" t="s">
        <v>376</v>
      </c>
      <c r="C185" s="36" t="s">
        <v>377</v>
      </c>
      <c r="D185" s="36" t="s">
        <v>378</v>
      </c>
      <c r="E185" s="36"/>
      <c r="F185" s="32">
        <v>1740</v>
      </c>
    </row>
    <row r="186" spans="1:6" s="34" customFormat="1" x14ac:dyDescent="0.25">
      <c r="A186" s="77">
        <v>3721</v>
      </c>
      <c r="B186" s="30"/>
      <c r="C186" s="30"/>
      <c r="D186" s="30"/>
      <c r="E186" s="36" t="s">
        <v>359</v>
      </c>
      <c r="F186" s="83">
        <v>35728</v>
      </c>
    </row>
    <row r="187" spans="1:6" s="34" customFormat="1" x14ac:dyDescent="0.25">
      <c r="A187" s="77">
        <v>3722</v>
      </c>
      <c r="B187" s="30"/>
      <c r="C187" s="30"/>
      <c r="D187" s="30"/>
      <c r="E187" s="81" t="s">
        <v>435</v>
      </c>
      <c r="F187" s="83">
        <v>11937.18</v>
      </c>
    </row>
    <row r="188" spans="1:6" s="34" customFormat="1" x14ac:dyDescent="0.25">
      <c r="A188" s="33">
        <v>3723</v>
      </c>
      <c r="B188" s="36"/>
      <c r="C188" s="36"/>
      <c r="D188" s="36"/>
      <c r="E188" s="36" t="s">
        <v>201</v>
      </c>
      <c r="F188" s="32">
        <v>2845.05</v>
      </c>
    </row>
    <row r="189" spans="1:6" s="34" customFormat="1" x14ac:dyDescent="0.25">
      <c r="A189" s="7">
        <v>3708</v>
      </c>
      <c r="B189" s="36" t="s">
        <v>224</v>
      </c>
      <c r="C189" s="36" t="s">
        <v>225</v>
      </c>
      <c r="D189" s="36" t="s">
        <v>226</v>
      </c>
      <c r="E189" s="36"/>
      <c r="F189" s="32">
        <v>1148.4000000000001</v>
      </c>
    </row>
    <row r="190" spans="1:6" s="34" customFormat="1" x14ac:dyDescent="0.25">
      <c r="A190" s="7">
        <v>3711</v>
      </c>
      <c r="B190" s="36"/>
      <c r="C190" s="36"/>
      <c r="D190" s="36"/>
      <c r="E190" s="30" t="s">
        <v>302</v>
      </c>
      <c r="F190" s="32">
        <v>2100</v>
      </c>
    </row>
    <row r="191" spans="1:6" s="34" customFormat="1" x14ac:dyDescent="0.25">
      <c r="A191" s="7">
        <v>3710</v>
      </c>
      <c r="B191" s="36"/>
      <c r="C191" s="36"/>
      <c r="D191" s="36"/>
      <c r="E191" s="30" t="s">
        <v>302</v>
      </c>
      <c r="F191" s="32">
        <v>2064</v>
      </c>
    </row>
    <row r="192" spans="1:6" s="34" customFormat="1" x14ac:dyDescent="0.25">
      <c r="A192" s="7">
        <v>3686</v>
      </c>
      <c r="B192" s="81"/>
      <c r="C192" s="81"/>
      <c r="D192" s="81"/>
      <c r="E192" s="81" t="s">
        <v>214</v>
      </c>
      <c r="F192" s="82">
        <v>3526.4</v>
      </c>
    </row>
    <row r="193" spans="1:6" s="34" customFormat="1" x14ac:dyDescent="0.25">
      <c r="A193" s="7">
        <v>3726</v>
      </c>
      <c r="B193" s="81"/>
      <c r="C193" s="81"/>
      <c r="D193" s="81"/>
      <c r="E193" s="81" t="s">
        <v>266</v>
      </c>
      <c r="F193" s="82">
        <v>4954.7776000000003</v>
      </c>
    </row>
    <row r="194" spans="1:6" s="34" customFormat="1" x14ac:dyDescent="0.25">
      <c r="A194" s="35">
        <v>3725</v>
      </c>
      <c r="B194" s="85" t="s">
        <v>311</v>
      </c>
      <c r="C194" s="85" t="s">
        <v>312</v>
      </c>
      <c r="D194" s="85" t="s">
        <v>313</v>
      </c>
      <c r="E194" s="30"/>
      <c r="F194" s="86">
        <v>3650.47</v>
      </c>
    </row>
    <row r="195" spans="1:6" s="34" customFormat="1" x14ac:dyDescent="0.25">
      <c r="A195" s="7">
        <v>3730</v>
      </c>
      <c r="B195" s="81"/>
      <c r="C195" s="81"/>
      <c r="D195" s="81"/>
      <c r="E195" s="81" t="s">
        <v>262</v>
      </c>
      <c r="F195" s="82">
        <v>2436</v>
      </c>
    </row>
    <row r="196" spans="1:6" s="34" customFormat="1" x14ac:dyDescent="0.25">
      <c r="A196" s="77">
        <v>3732</v>
      </c>
      <c r="B196" s="81"/>
      <c r="C196" s="30"/>
      <c r="D196" s="30"/>
      <c r="E196" s="36" t="s">
        <v>359</v>
      </c>
      <c r="F196" s="83">
        <v>30902.400000000001</v>
      </c>
    </row>
    <row r="197" spans="1:6" s="34" customFormat="1" x14ac:dyDescent="0.25">
      <c r="A197" s="35">
        <v>3734</v>
      </c>
      <c r="B197" s="85" t="s">
        <v>203</v>
      </c>
      <c r="C197" s="85" t="s">
        <v>215</v>
      </c>
      <c r="D197" s="85" t="s">
        <v>205</v>
      </c>
      <c r="E197" s="30"/>
      <c r="F197" s="86">
        <v>6775.44</v>
      </c>
    </row>
    <row r="198" spans="1:6" s="34" customFormat="1" x14ac:dyDescent="0.25">
      <c r="A198" s="33">
        <v>3733</v>
      </c>
      <c r="B198" s="36"/>
      <c r="C198" s="36"/>
      <c r="D198" s="36"/>
      <c r="E198" s="36" t="s">
        <v>363</v>
      </c>
      <c r="F198" s="32">
        <v>13340</v>
      </c>
    </row>
    <row r="199" spans="1:6" s="34" customFormat="1" x14ac:dyDescent="0.25">
      <c r="A199" s="7">
        <v>3712</v>
      </c>
      <c r="B199" s="36"/>
      <c r="C199" s="36"/>
      <c r="D199" s="36"/>
      <c r="E199" s="30" t="s">
        <v>302</v>
      </c>
      <c r="F199" s="32">
        <v>4800</v>
      </c>
    </row>
    <row r="200" spans="1:6" s="34" customFormat="1" x14ac:dyDescent="0.25">
      <c r="A200" s="77">
        <v>3719</v>
      </c>
      <c r="B200" s="30" t="s">
        <v>368</v>
      </c>
      <c r="C200" s="30" t="s">
        <v>269</v>
      </c>
      <c r="D200" s="30" t="s">
        <v>265</v>
      </c>
      <c r="E200" s="30"/>
      <c r="F200" s="82">
        <v>6255.09</v>
      </c>
    </row>
    <row r="201" spans="1:6" s="34" customFormat="1" x14ac:dyDescent="0.25">
      <c r="A201" s="77">
        <v>3707</v>
      </c>
      <c r="B201" s="30" t="s">
        <v>368</v>
      </c>
      <c r="C201" s="30" t="s">
        <v>269</v>
      </c>
      <c r="D201" s="30" t="s">
        <v>265</v>
      </c>
      <c r="E201" s="30"/>
      <c r="F201" s="84">
        <v>34868.21</v>
      </c>
    </row>
    <row r="202" spans="1:6" s="34" customFormat="1" x14ac:dyDescent="0.25">
      <c r="A202" s="35">
        <v>3748</v>
      </c>
      <c r="B202" s="85" t="s">
        <v>203</v>
      </c>
      <c r="C202" s="85" t="s">
        <v>215</v>
      </c>
      <c r="D202" s="85" t="s">
        <v>205</v>
      </c>
      <c r="E202" s="36"/>
      <c r="F202" s="86">
        <v>2668.58</v>
      </c>
    </row>
    <row r="203" spans="1:6" s="34" customFormat="1" x14ac:dyDescent="0.25">
      <c r="A203" s="35">
        <v>3748</v>
      </c>
      <c r="B203" s="36"/>
      <c r="C203" s="36"/>
      <c r="D203" s="36"/>
      <c r="E203" s="36" t="s">
        <v>206</v>
      </c>
      <c r="F203" s="86">
        <v>2685.4</v>
      </c>
    </row>
    <row r="204" spans="1:6" s="34" customFormat="1" x14ac:dyDescent="0.25">
      <c r="A204" s="7">
        <v>3742</v>
      </c>
      <c r="B204" s="36"/>
      <c r="C204" s="36"/>
      <c r="D204" s="36"/>
      <c r="E204" s="36" t="s">
        <v>201</v>
      </c>
      <c r="F204" s="32">
        <v>5125.84</v>
      </c>
    </row>
    <row r="205" spans="1:6" s="34" customFormat="1" x14ac:dyDescent="0.25">
      <c r="A205" s="7">
        <v>3691</v>
      </c>
      <c r="B205" s="36"/>
      <c r="C205" s="36"/>
      <c r="D205" s="36"/>
      <c r="E205" s="36" t="s">
        <v>220</v>
      </c>
      <c r="F205" s="32">
        <v>2853.6</v>
      </c>
    </row>
    <row r="206" spans="1:6" s="34" customFormat="1" x14ac:dyDescent="0.25">
      <c r="A206" s="7">
        <v>3747</v>
      </c>
      <c r="B206" s="36"/>
      <c r="C206" s="36"/>
      <c r="D206" s="36"/>
      <c r="E206" s="36" t="s">
        <v>214</v>
      </c>
      <c r="F206" s="32">
        <v>4022.88</v>
      </c>
    </row>
    <row r="207" spans="1:6" s="34" customFormat="1" x14ac:dyDescent="0.25">
      <c r="A207" s="33">
        <v>3724</v>
      </c>
      <c r="B207" s="36"/>
      <c r="C207" s="36"/>
      <c r="D207" s="36"/>
      <c r="E207" s="36" t="s">
        <v>373</v>
      </c>
      <c r="F207" s="32">
        <v>26074.83</v>
      </c>
    </row>
    <row r="208" spans="1:6" s="34" customFormat="1" x14ac:dyDescent="0.25">
      <c r="A208" s="33">
        <v>3724</v>
      </c>
      <c r="B208" s="36"/>
      <c r="C208" s="36"/>
      <c r="D208" s="36"/>
      <c r="E208" s="81" t="s">
        <v>267</v>
      </c>
      <c r="F208" s="32">
        <v>27862.16</v>
      </c>
    </row>
    <row r="209" spans="1:6" s="34" customFormat="1" x14ac:dyDescent="0.25">
      <c r="A209" s="7">
        <v>3740</v>
      </c>
      <c r="B209" s="81"/>
      <c r="C209" s="81"/>
      <c r="D209" s="81"/>
      <c r="E209" s="81" t="s">
        <v>267</v>
      </c>
      <c r="F209" s="82">
        <v>7047</v>
      </c>
    </row>
    <row r="210" spans="1:6" s="34" customFormat="1" x14ac:dyDescent="0.25">
      <c r="A210" s="7">
        <v>3713</v>
      </c>
      <c r="B210" s="81" t="s">
        <v>263</v>
      </c>
      <c r="C210" s="81" t="s">
        <v>264</v>
      </c>
      <c r="D210" s="81" t="s">
        <v>265</v>
      </c>
      <c r="E210" s="81"/>
      <c r="F210" s="82">
        <v>105212</v>
      </c>
    </row>
    <row r="211" spans="1:6" s="34" customFormat="1" x14ac:dyDescent="0.25">
      <c r="A211" s="77">
        <v>3741</v>
      </c>
      <c r="B211" s="81" t="s">
        <v>221</v>
      </c>
      <c r="C211" s="30" t="s">
        <v>222</v>
      </c>
      <c r="D211" s="30" t="s">
        <v>223</v>
      </c>
      <c r="E211" s="30"/>
      <c r="F211" s="83">
        <v>10440</v>
      </c>
    </row>
    <row r="212" spans="1:6" s="34" customFormat="1" x14ac:dyDescent="0.25">
      <c r="A212" s="77">
        <v>3743</v>
      </c>
      <c r="B212" s="81" t="s">
        <v>436</v>
      </c>
      <c r="C212" s="30" t="s">
        <v>437</v>
      </c>
      <c r="D212" s="30" t="s">
        <v>438</v>
      </c>
      <c r="E212" s="30"/>
      <c r="F212" s="83">
        <v>9280</v>
      </c>
    </row>
    <row r="213" spans="1:6" s="34" customFormat="1" x14ac:dyDescent="0.25">
      <c r="A213" s="77">
        <v>3749</v>
      </c>
      <c r="B213" s="81" t="s">
        <v>439</v>
      </c>
      <c r="C213" s="30" t="s">
        <v>440</v>
      </c>
      <c r="D213" s="30" t="s">
        <v>441</v>
      </c>
      <c r="E213" s="30"/>
      <c r="F213" s="83">
        <v>12760</v>
      </c>
    </row>
    <row r="214" spans="1:6" s="34" customFormat="1" x14ac:dyDescent="0.25">
      <c r="A214" s="77">
        <v>3750</v>
      </c>
      <c r="B214" s="81" t="s">
        <v>442</v>
      </c>
      <c r="C214" s="30" t="s">
        <v>443</v>
      </c>
      <c r="D214" s="30" t="s">
        <v>312</v>
      </c>
      <c r="E214" s="30"/>
      <c r="F214" s="83">
        <v>16820</v>
      </c>
    </row>
    <row r="215" spans="1:6" s="34" customFormat="1" x14ac:dyDescent="0.25">
      <c r="A215" s="33">
        <v>3745</v>
      </c>
      <c r="B215" s="36"/>
      <c r="C215" s="36"/>
      <c r="D215" s="36"/>
      <c r="E215" s="36" t="s">
        <v>380</v>
      </c>
      <c r="F215" s="32">
        <v>10458.56</v>
      </c>
    </row>
    <row r="216" spans="1:6" s="34" customFormat="1" ht="30" x14ac:dyDescent="0.25">
      <c r="A216" s="35">
        <v>3761</v>
      </c>
      <c r="B216" s="85" t="s">
        <v>299</v>
      </c>
      <c r="C216" s="85" t="s">
        <v>300</v>
      </c>
      <c r="D216" s="85" t="s">
        <v>301</v>
      </c>
      <c r="E216" s="30"/>
      <c r="F216" s="86">
        <v>3665.6</v>
      </c>
    </row>
    <row r="217" spans="1:6" s="34" customFormat="1" x14ac:dyDescent="0.25">
      <c r="A217" s="77">
        <v>3751</v>
      </c>
      <c r="B217" s="81" t="s">
        <v>444</v>
      </c>
      <c r="C217" s="30" t="s">
        <v>355</v>
      </c>
      <c r="D217" s="30" t="s">
        <v>441</v>
      </c>
      <c r="E217" s="30"/>
      <c r="F217" s="83">
        <v>11600</v>
      </c>
    </row>
    <row r="218" spans="1:6" s="34" customFormat="1" x14ac:dyDescent="0.25">
      <c r="A218" s="35">
        <v>3714</v>
      </c>
      <c r="B218" s="36" t="s">
        <v>308</v>
      </c>
      <c r="C218" s="85" t="s">
        <v>219</v>
      </c>
      <c r="D218" s="85" t="s">
        <v>309</v>
      </c>
      <c r="E218" s="36"/>
      <c r="F218" s="86">
        <v>34938.199999999997</v>
      </c>
    </row>
    <row r="219" spans="1:6" s="34" customFormat="1" x14ac:dyDescent="0.25">
      <c r="A219" s="35">
        <v>3714</v>
      </c>
      <c r="B219" s="36"/>
      <c r="C219" s="36"/>
      <c r="D219" s="36"/>
      <c r="E219" s="36" t="s">
        <v>310</v>
      </c>
      <c r="F219" s="86">
        <v>40617.4</v>
      </c>
    </row>
    <row r="220" spans="1:6" s="34" customFormat="1" x14ac:dyDescent="0.25">
      <c r="A220" s="35">
        <v>3714</v>
      </c>
      <c r="B220" s="36"/>
      <c r="C220" s="36"/>
      <c r="D220" s="36"/>
      <c r="E220" s="36" t="s">
        <v>259</v>
      </c>
      <c r="F220" s="86">
        <v>42898.25</v>
      </c>
    </row>
    <row r="221" spans="1:6" s="34" customFormat="1" x14ac:dyDescent="0.25">
      <c r="A221" s="35">
        <v>3765</v>
      </c>
      <c r="B221" s="36"/>
      <c r="C221" s="36"/>
      <c r="D221" s="36"/>
      <c r="E221" s="30" t="s">
        <v>307</v>
      </c>
      <c r="F221" s="86">
        <v>23364.720000000001</v>
      </c>
    </row>
    <row r="222" spans="1:6" s="34" customFormat="1" x14ac:dyDescent="0.25">
      <c r="A222" s="35">
        <v>3765</v>
      </c>
      <c r="B222" s="36"/>
      <c r="C222" s="36"/>
      <c r="D222" s="36"/>
      <c r="E222" s="36" t="s">
        <v>206</v>
      </c>
      <c r="F222" s="86">
        <v>25056</v>
      </c>
    </row>
    <row r="223" spans="1:6" s="34" customFormat="1" x14ac:dyDescent="0.25">
      <c r="A223" s="35">
        <v>3765</v>
      </c>
      <c r="B223" s="36"/>
      <c r="C223" s="36"/>
      <c r="D223" s="36"/>
      <c r="E223" s="36" t="s">
        <v>306</v>
      </c>
      <c r="F223" s="86">
        <v>27074.400000000001</v>
      </c>
    </row>
    <row r="224" spans="1:6" s="34" customFormat="1" x14ac:dyDescent="0.25">
      <c r="A224" s="33">
        <v>3766</v>
      </c>
      <c r="B224" s="36"/>
      <c r="C224" s="36"/>
      <c r="D224" s="36"/>
      <c r="E224" s="30" t="s">
        <v>302</v>
      </c>
      <c r="F224" s="32">
        <v>4200</v>
      </c>
    </row>
    <row r="225" spans="1:6" s="34" customFormat="1" x14ac:dyDescent="0.25">
      <c r="A225" s="33">
        <v>3770</v>
      </c>
      <c r="B225" s="36"/>
      <c r="C225" s="36"/>
      <c r="D225" s="36"/>
      <c r="E225" s="30" t="s">
        <v>307</v>
      </c>
      <c r="F225" s="32">
        <v>18945.12</v>
      </c>
    </row>
    <row r="226" spans="1:6" s="34" customFormat="1" x14ac:dyDescent="0.25">
      <c r="A226" s="33">
        <v>3679</v>
      </c>
      <c r="B226" s="36"/>
      <c r="C226" s="36"/>
      <c r="D226" s="36"/>
      <c r="E226" s="30" t="s">
        <v>195</v>
      </c>
      <c r="F226" s="32">
        <v>14875.76</v>
      </c>
    </row>
    <row r="227" spans="1:6" s="34" customFormat="1" x14ac:dyDescent="0.25">
      <c r="A227" s="33">
        <v>3679</v>
      </c>
      <c r="B227" s="36"/>
      <c r="C227" s="36"/>
      <c r="D227" s="36"/>
      <c r="E227" s="30" t="s">
        <v>200</v>
      </c>
      <c r="F227" s="32">
        <v>13640.65</v>
      </c>
    </row>
    <row r="228" spans="1:6" s="34" customFormat="1" x14ac:dyDescent="0.25">
      <c r="A228" s="33">
        <v>3679</v>
      </c>
      <c r="B228" s="36"/>
      <c r="C228" s="36"/>
      <c r="D228" s="36"/>
      <c r="E228" s="30" t="s">
        <v>201</v>
      </c>
      <c r="F228" s="32">
        <v>14109.35</v>
      </c>
    </row>
    <row r="229" spans="1:6" s="34" customFormat="1" x14ac:dyDescent="0.25">
      <c r="A229" s="77">
        <v>3771</v>
      </c>
      <c r="B229" s="30" t="s">
        <v>447</v>
      </c>
      <c r="C229" s="30" t="s">
        <v>448</v>
      </c>
      <c r="D229" s="30" t="s">
        <v>449</v>
      </c>
      <c r="E229" s="30"/>
      <c r="F229" s="82">
        <v>11600</v>
      </c>
    </row>
    <row r="230" spans="1:6" s="34" customFormat="1" x14ac:dyDescent="0.25">
      <c r="A230" s="77">
        <v>3773</v>
      </c>
      <c r="B230" s="30" t="s">
        <v>445</v>
      </c>
      <c r="C230" s="30" t="s">
        <v>446</v>
      </c>
      <c r="D230" s="30" t="s">
        <v>441</v>
      </c>
      <c r="E230" s="30"/>
      <c r="F230" s="82">
        <v>15080</v>
      </c>
    </row>
    <row r="231" spans="1:6" s="34" customFormat="1" x14ac:dyDescent="0.25">
      <c r="A231" s="77">
        <v>3772</v>
      </c>
      <c r="B231" s="30" t="s">
        <v>450</v>
      </c>
      <c r="C231" s="30" t="s">
        <v>451</v>
      </c>
      <c r="D231" s="30" t="s">
        <v>205</v>
      </c>
      <c r="E231" s="30"/>
      <c r="F231" s="82">
        <v>9280</v>
      </c>
    </row>
    <row r="232" spans="1:6" s="34" customFormat="1" x14ac:dyDescent="0.25">
      <c r="A232" s="36"/>
      <c r="B232" s="36"/>
      <c r="C232" s="36"/>
      <c r="D232" s="36"/>
      <c r="E232" s="32"/>
      <c r="F232" s="33"/>
    </row>
    <row r="233" spans="1:6" s="34" customFormat="1" x14ac:dyDescent="0.25">
      <c r="A233" s="36"/>
      <c r="B233" s="30"/>
      <c r="C233" s="30"/>
      <c r="D233" s="30"/>
      <c r="E233" s="32"/>
      <c r="F233" s="33"/>
    </row>
    <row r="234" spans="1:6" s="34" customFormat="1" x14ac:dyDescent="0.25">
      <c r="A234" s="36"/>
      <c r="B234" s="30"/>
      <c r="C234" s="30"/>
      <c r="D234" s="30"/>
      <c r="E234" s="32"/>
      <c r="F234" s="33"/>
    </row>
    <row r="235" spans="1:6" s="34" customFormat="1" x14ac:dyDescent="0.25">
      <c r="A235" s="36"/>
      <c r="B235" s="36"/>
      <c r="C235" s="36"/>
      <c r="D235" s="36"/>
      <c r="E235" s="32"/>
      <c r="F235" s="33"/>
    </row>
    <row r="236" spans="1:6" s="34" customFormat="1" x14ac:dyDescent="0.25">
      <c r="A236" s="36"/>
      <c r="B236" s="36"/>
      <c r="C236" s="36"/>
      <c r="D236" s="36"/>
      <c r="E236" s="32"/>
      <c r="F236" s="33"/>
    </row>
    <row r="237" spans="1:6" s="34" customFormat="1" x14ac:dyDescent="0.25">
      <c r="E237" s="32"/>
      <c r="F237" s="33"/>
    </row>
    <row r="238" spans="1:6" s="34" customFormat="1" x14ac:dyDescent="0.25">
      <c r="E238" s="32"/>
      <c r="F238" s="33"/>
    </row>
    <row r="239" spans="1:6" s="34" customFormat="1" x14ac:dyDescent="0.25">
      <c r="E239" s="32"/>
      <c r="F239" s="33"/>
    </row>
    <row r="240" spans="1:6" s="34" customFormat="1" x14ac:dyDescent="0.25">
      <c r="E240" s="32"/>
      <c r="F240" s="33"/>
    </row>
    <row r="241" spans="5:6" s="34" customFormat="1" x14ac:dyDescent="0.25">
      <c r="E241" s="32"/>
      <c r="F241" s="33"/>
    </row>
    <row r="242" spans="5:6" s="34" customFormat="1" x14ac:dyDescent="0.25">
      <c r="E242" s="32"/>
      <c r="F242" s="33"/>
    </row>
    <row r="243" spans="5:6" s="34" customFormat="1" x14ac:dyDescent="0.25">
      <c r="E243" s="32"/>
      <c r="F243" s="33"/>
    </row>
    <row r="244" spans="5:6" s="34" customFormat="1" x14ac:dyDescent="0.25">
      <c r="E244" s="32"/>
      <c r="F244" s="33"/>
    </row>
    <row r="245" spans="5:6" s="34" customFormat="1" x14ac:dyDescent="0.25">
      <c r="E245" s="32"/>
      <c r="F245" s="33"/>
    </row>
    <row r="246" spans="5:6" s="34" customFormat="1" x14ac:dyDescent="0.25">
      <c r="E246" s="32"/>
      <c r="F246" s="33"/>
    </row>
    <row r="247" spans="5:6" s="34" customFormat="1" x14ac:dyDescent="0.25">
      <c r="E247" s="32"/>
      <c r="F247" s="33"/>
    </row>
    <row r="248" spans="5:6" s="34" customFormat="1" x14ac:dyDescent="0.25">
      <c r="E248" s="32"/>
      <c r="F248" s="33"/>
    </row>
    <row r="249" spans="5:6" s="34" customFormat="1" x14ac:dyDescent="0.25">
      <c r="E249" s="32"/>
      <c r="F249" s="33"/>
    </row>
    <row r="250" spans="5:6" s="34" customFormat="1" x14ac:dyDescent="0.25">
      <c r="E250" s="32"/>
      <c r="F250" s="33"/>
    </row>
    <row r="251" spans="5:6" s="34" customFormat="1" x14ac:dyDescent="0.25">
      <c r="E251" s="32"/>
      <c r="F251" s="33"/>
    </row>
    <row r="252" spans="5:6" s="34" customFormat="1" x14ac:dyDescent="0.25">
      <c r="E252" s="32"/>
      <c r="F252" s="33"/>
    </row>
    <row r="253" spans="5:6" s="34" customFormat="1" x14ac:dyDescent="0.25">
      <c r="E253" s="32"/>
      <c r="F253" s="33"/>
    </row>
    <row r="254" spans="5:6" s="34" customFormat="1" x14ac:dyDescent="0.25">
      <c r="E254" s="32"/>
      <c r="F254" s="33"/>
    </row>
    <row r="255" spans="5:6" s="34" customFormat="1" x14ac:dyDescent="0.25">
      <c r="E255" s="32"/>
      <c r="F255" s="33"/>
    </row>
    <row r="256" spans="5:6" s="19" customFormat="1" x14ac:dyDescent="0.25">
      <c r="E256" s="32"/>
      <c r="F256" s="39"/>
    </row>
    <row r="257" spans="5:6" s="19" customFormat="1" x14ac:dyDescent="0.25">
      <c r="E257" s="32"/>
      <c r="F257" s="39"/>
    </row>
    <row r="258" spans="5:6" s="19" customFormat="1" x14ac:dyDescent="0.25">
      <c r="E258" s="32"/>
      <c r="F258" s="39"/>
    </row>
    <row r="259" spans="5:6" s="19" customFormat="1" x14ac:dyDescent="0.25">
      <c r="E259" s="32"/>
      <c r="F259" s="39"/>
    </row>
    <row r="260" spans="5:6" s="19" customFormat="1" x14ac:dyDescent="0.25">
      <c r="F260" s="39"/>
    </row>
    <row r="261" spans="5:6" s="19" customFormat="1" x14ac:dyDescent="0.25">
      <c r="F261" s="39"/>
    </row>
    <row r="262" spans="5:6" s="19" customFormat="1" x14ac:dyDescent="0.25">
      <c r="F262" s="39"/>
    </row>
  </sheetData>
  <pageMargins left="0.70866141732283472" right="0.70866141732283472" top="0.74803149606299213" bottom="0.74803149606299213" header="0.31496062992125984" footer="0.31496062992125984"/>
  <pageSetup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8"/>
  <sheetViews>
    <sheetView workbookViewId="0">
      <selection activeCell="E31" sqref="E31"/>
    </sheetView>
  </sheetViews>
  <sheetFormatPr baseColWidth="10" defaultColWidth="9.140625" defaultRowHeight="15" x14ac:dyDescent="0.25"/>
  <cols>
    <col min="1" max="1" width="5" bestFit="1" customWidth="1"/>
    <col min="2" max="2" width="20" bestFit="1" customWidth="1"/>
    <col min="3" max="3" width="17" bestFit="1" customWidth="1"/>
    <col min="4" max="4" width="19.140625" bestFit="1" customWidth="1"/>
    <col min="5" max="5" width="55.28515625" bestFit="1" customWidth="1"/>
  </cols>
  <sheetData>
    <row r="1" spans="1:40" x14ac:dyDescent="0.25">
      <c r="B1" t="s">
        <v>6</v>
      </c>
      <c r="C1" t="s">
        <v>6</v>
      </c>
      <c r="D1" t="s">
        <v>6</v>
      </c>
      <c r="E1" t="s">
        <v>8</v>
      </c>
    </row>
    <row r="2" spans="1:40" x14ac:dyDescent="0.25">
      <c r="B2" t="s">
        <v>126</v>
      </c>
      <c r="C2" t="s">
        <v>127</v>
      </c>
      <c r="D2" t="s">
        <v>128</v>
      </c>
      <c r="E2" t="s">
        <v>129</v>
      </c>
    </row>
    <row r="3" spans="1:40" x14ac:dyDescent="0.25">
      <c r="A3" s="1" t="s">
        <v>120</v>
      </c>
      <c r="B3" s="1" t="s">
        <v>121</v>
      </c>
      <c r="C3" s="1" t="s">
        <v>122</v>
      </c>
      <c r="D3" s="1" t="s">
        <v>123</v>
      </c>
      <c r="E3" s="1" t="s">
        <v>124</v>
      </c>
    </row>
    <row r="4" spans="1:40" s="23" customFormat="1" x14ac:dyDescent="0.25">
      <c r="A4" s="92">
        <v>3557</v>
      </c>
      <c r="B4" s="101"/>
      <c r="C4" s="101"/>
      <c r="D4" s="101"/>
      <c r="E4" s="101" t="s">
        <v>206</v>
      </c>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row>
    <row r="5" spans="1:40" s="23" customFormat="1" x14ac:dyDescent="0.25">
      <c r="A5" s="7">
        <v>3585</v>
      </c>
      <c r="B5" s="36" t="s">
        <v>469</v>
      </c>
      <c r="C5" s="36" t="s">
        <v>470</v>
      </c>
      <c r="D5" s="36" t="s">
        <v>471</v>
      </c>
      <c r="E5" s="101"/>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row>
    <row r="6" spans="1:40" s="23" customFormat="1" x14ac:dyDescent="0.25">
      <c r="A6" s="100">
        <v>3597</v>
      </c>
      <c r="B6" s="101"/>
      <c r="C6" s="101"/>
      <c r="D6" s="101"/>
      <c r="E6" s="102" t="s">
        <v>314</v>
      </c>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row>
    <row r="7" spans="1:40" s="23" customFormat="1" x14ac:dyDescent="0.25">
      <c r="A7" s="92">
        <v>3536</v>
      </c>
      <c r="B7" s="101"/>
      <c r="C7" s="101"/>
      <c r="D7" s="101"/>
      <c r="E7" s="101" t="s">
        <v>200</v>
      </c>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row>
    <row r="8" spans="1:40" s="23" customFormat="1" x14ac:dyDescent="0.25">
      <c r="A8" s="100">
        <v>3614</v>
      </c>
      <c r="B8" s="103"/>
      <c r="C8" s="101"/>
      <c r="D8" s="101"/>
      <c r="E8" s="101" t="s">
        <v>362</v>
      </c>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row>
    <row r="9" spans="1:40" s="23" customFormat="1" x14ac:dyDescent="0.25">
      <c r="A9" s="100">
        <v>3608</v>
      </c>
      <c r="B9" s="103"/>
      <c r="C9" s="101"/>
      <c r="D9" s="101"/>
      <c r="E9" s="102" t="s">
        <v>359</v>
      </c>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row>
    <row r="10" spans="1:40" s="23" customFormat="1" x14ac:dyDescent="0.25">
      <c r="A10" s="100">
        <v>3611</v>
      </c>
      <c r="B10" s="103"/>
      <c r="C10" s="101"/>
      <c r="D10" s="101"/>
      <c r="E10" s="102" t="s">
        <v>361</v>
      </c>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row>
    <row r="11" spans="1:40" s="23" customFormat="1" x14ac:dyDescent="0.25">
      <c r="A11" s="91">
        <v>3598</v>
      </c>
      <c r="B11" s="104"/>
      <c r="C11" s="104"/>
      <c r="D11" s="104"/>
      <c r="E11" s="105" t="s">
        <v>419</v>
      </c>
      <c r="F11" s="89"/>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row>
    <row r="12" spans="1:40" s="23" customFormat="1" x14ac:dyDescent="0.25">
      <c r="A12" s="100">
        <v>3610</v>
      </c>
      <c r="B12" s="103"/>
      <c r="C12" s="101"/>
      <c r="D12" s="101"/>
      <c r="E12" s="102" t="s">
        <v>360</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row>
    <row r="13" spans="1:40" s="23" customFormat="1" x14ac:dyDescent="0.25">
      <c r="A13" s="100">
        <v>3599</v>
      </c>
      <c r="B13" s="101"/>
      <c r="C13" s="101"/>
      <c r="D13" s="101"/>
      <c r="E13" s="102" t="s">
        <v>206</v>
      </c>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row>
    <row r="14" spans="1:40" s="23" customFormat="1" x14ac:dyDescent="0.25">
      <c r="A14" s="100">
        <v>3615</v>
      </c>
      <c r="B14" s="103"/>
      <c r="C14" s="101"/>
      <c r="D14" s="101"/>
      <c r="E14" s="102" t="s">
        <v>363</v>
      </c>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row>
    <row r="15" spans="1:40" s="23" customFormat="1" ht="30" x14ac:dyDescent="0.25">
      <c r="A15" s="92">
        <v>3538</v>
      </c>
      <c r="B15" s="101"/>
      <c r="C15" s="101"/>
      <c r="D15" s="101"/>
      <c r="E15" s="102" t="s">
        <v>195</v>
      </c>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row>
    <row r="16" spans="1:40" s="23" customFormat="1" x14ac:dyDescent="0.25">
      <c r="A16" s="92">
        <v>3538</v>
      </c>
      <c r="B16" s="101"/>
      <c r="C16" s="101"/>
      <c r="D16" s="101"/>
      <c r="E16" s="101" t="s">
        <v>200</v>
      </c>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row>
    <row r="17" spans="1:40" s="23" customFormat="1" x14ac:dyDescent="0.25">
      <c r="A17" s="92">
        <v>3538</v>
      </c>
      <c r="B17" s="101"/>
      <c r="C17" s="101"/>
      <c r="D17" s="101"/>
      <c r="E17" s="101" t="s">
        <v>201</v>
      </c>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row>
    <row r="18" spans="1:40" s="23" customFormat="1" x14ac:dyDescent="0.25">
      <c r="A18" s="91">
        <v>3595</v>
      </c>
      <c r="B18" s="104"/>
      <c r="C18" s="104"/>
      <c r="D18" s="104"/>
      <c r="E18" s="105" t="s">
        <v>418</v>
      </c>
      <c r="F18" s="89"/>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row>
    <row r="19" spans="1:40" s="23" customFormat="1" x14ac:dyDescent="0.25">
      <c r="A19" s="91">
        <v>3589</v>
      </c>
      <c r="B19" s="104" t="s">
        <v>455</v>
      </c>
      <c r="C19" s="104" t="s">
        <v>355</v>
      </c>
      <c r="D19" s="104" t="s">
        <v>356</v>
      </c>
      <c r="E19" s="101"/>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row>
    <row r="20" spans="1:40" s="23" customFormat="1" x14ac:dyDescent="0.25">
      <c r="A20" s="91">
        <v>3590</v>
      </c>
      <c r="B20" s="104" t="s">
        <v>424</v>
      </c>
      <c r="C20" s="104" t="s">
        <v>219</v>
      </c>
      <c r="D20" s="104" t="s">
        <v>215</v>
      </c>
      <c r="E20" s="101"/>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row>
    <row r="21" spans="1:40" s="23" customFormat="1" x14ac:dyDescent="0.25">
      <c r="A21" s="100">
        <v>3606</v>
      </c>
      <c r="B21" s="101"/>
      <c r="C21" s="101"/>
      <c r="D21" s="101"/>
      <c r="E21" s="102" t="s">
        <v>298</v>
      </c>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row>
    <row r="22" spans="1:40" s="23" customFormat="1" x14ac:dyDescent="0.25">
      <c r="A22" s="100">
        <v>3605</v>
      </c>
      <c r="B22" s="103"/>
      <c r="C22" s="101"/>
      <c r="D22" s="101"/>
      <c r="E22" s="102" t="s">
        <v>381</v>
      </c>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row>
    <row r="23" spans="1:40" s="23" customFormat="1" x14ac:dyDescent="0.25">
      <c r="A23" s="99">
        <v>3621</v>
      </c>
      <c r="B23" s="106"/>
      <c r="C23" s="101"/>
      <c r="D23" s="101"/>
      <c r="E23" s="101" t="s">
        <v>211</v>
      </c>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row>
    <row r="24" spans="1:40" s="23" customFormat="1" x14ac:dyDescent="0.25">
      <c r="A24" s="99">
        <v>3622</v>
      </c>
      <c r="B24" s="106"/>
      <c r="C24" s="101"/>
      <c r="D24" s="101"/>
      <c r="E24" s="101" t="s">
        <v>211</v>
      </c>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row>
    <row r="25" spans="1:40" s="23" customFormat="1" x14ac:dyDescent="0.25">
      <c r="A25" s="100">
        <v>3637</v>
      </c>
      <c r="B25" s="101" t="s">
        <v>203</v>
      </c>
      <c r="C25" s="101" t="s">
        <v>215</v>
      </c>
      <c r="D25" s="101" t="s">
        <v>205</v>
      </c>
      <c r="E25" s="101"/>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row>
    <row r="26" spans="1:40" s="23" customFormat="1" ht="30" x14ac:dyDescent="0.25">
      <c r="A26" s="100">
        <v>3586</v>
      </c>
      <c r="B26" s="101"/>
      <c r="C26" s="101"/>
      <c r="D26" s="101"/>
      <c r="E26" s="102" t="s">
        <v>195</v>
      </c>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row>
    <row r="27" spans="1:40" s="23" customFormat="1" x14ac:dyDescent="0.25">
      <c r="A27" s="100">
        <v>3586</v>
      </c>
      <c r="B27" s="101"/>
      <c r="C27" s="101"/>
      <c r="D27" s="101"/>
      <c r="E27" s="102" t="s">
        <v>194</v>
      </c>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0" s="23" customFormat="1" x14ac:dyDescent="0.25">
      <c r="A28" s="94">
        <v>3625</v>
      </c>
      <c r="B28" s="105" t="s">
        <v>426</v>
      </c>
      <c r="C28" s="104" t="s">
        <v>427</v>
      </c>
      <c r="D28" s="104" t="s">
        <v>428</v>
      </c>
      <c r="E28" s="101"/>
      <c r="F28" s="89"/>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row>
    <row r="29" spans="1:40" s="23" customFormat="1" x14ac:dyDescent="0.25">
      <c r="A29" s="92">
        <v>3602</v>
      </c>
      <c r="B29" s="101"/>
      <c r="C29" s="101"/>
      <c r="D29" s="101"/>
      <c r="E29" s="101" t="s">
        <v>208</v>
      </c>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1:40" s="23" customFormat="1" x14ac:dyDescent="0.25">
      <c r="A30" s="100">
        <v>3643</v>
      </c>
      <c r="B30" s="101"/>
      <c r="C30" s="101"/>
      <c r="D30" s="101"/>
      <c r="E30" s="102" t="s">
        <v>193</v>
      </c>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row>
    <row r="31" spans="1:40" s="24" customFormat="1" x14ac:dyDescent="0.25">
      <c r="A31" s="100">
        <v>3588</v>
      </c>
      <c r="B31" s="103"/>
      <c r="C31" s="103"/>
      <c r="D31" s="103"/>
      <c r="E31" s="115" t="s">
        <v>476</v>
      </c>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row>
    <row r="32" spans="1:40" s="23" customFormat="1" x14ac:dyDescent="0.25">
      <c r="A32" s="99">
        <v>3636</v>
      </c>
      <c r="B32" s="106"/>
      <c r="C32" s="101"/>
      <c r="D32" s="101"/>
      <c r="E32" s="101" t="s">
        <v>367</v>
      </c>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row>
    <row r="33" spans="1:40" s="23" customFormat="1" x14ac:dyDescent="0.25">
      <c r="A33" s="100">
        <v>3645</v>
      </c>
      <c r="B33" s="108"/>
      <c r="C33" s="108"/>
      <c r="D33" s="108"/>
      <c r="E33" s="102" t="s">
        <v>258</v>
      </c>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s="23" customFormat="1" x14ac:dyDescent="0.25">
      <c r="A34" s="100">
        <v>3632</v>
      </c>
      <c r="B34" s="101" t="s">
        <v>299</v>
      </c>
      <c r="C34" s="101" t="s">
        <v>315</v>
      </c>
      <c r="D34" s="101" t="s">
        <v>301</v>
      </c>
      <c r="E34" s="101"/>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row>
    <row r="35" spans="1:40" s="23" customFormat="1" x14ac:dyDescent="0.25">
      <c r="A35" s="100">
        <v>3607</v>
      </c>
      <c r="B35" s="108"/>
      <c r="C35" s="108"/>
      <c r="D35" s="108"/>
      <c r="E35" s="102" t="s">
        <v>258</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row>
    <row r="36" spans="1:40" s="23" customFormat="1" x14ac:dyDescent="0.25">
      <c r="A36" s="100">
        <v>3600</v>
      </c>
      <c r="B36" s="108"/>
      <c r="C36" s="108"/>
      <c r="D36" s="108"/>
      <c r="E36" s="102" t="s">
        <v>256</v>
      </c>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row>
    <row r="37" spans="1:40" s="23" customFormat="1" x14ac:dyDescent="0.25">
      <c r="A37" s="100">
        <v>3555</v>
      </c>
      <c r="B37" s="108"/>
      <c r="C37" s="108"/>
      <c r="D37" s="108"/>
      <c r="E37" s="107" t="s">
        <v>194</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row>
    <row r="38" spans="1:40" s="23" customFormat="1" x14ac:dyDescent="0.25">
      <c r="A38" s="90">
        <v>3451</v>
      </c>
      <c r="B38" s="101"/>
      <c r="C38" s="101"/>
      <c r="D38" s="101"/>
      <c r="E38" s="101" t="s">
        <v>198</v>
      </c>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row>
    <row r="39" spans="1:40" s="23" customFormat="1" x14ac:dyDescent="0.25">
      <c r="A39" s="92">
        <v>3561</v>
      </c>
      <c r="B39" s="101"/>
      <c r="C39" s="101"/>
      <c r="D39" s="101"/>
      <c r="E39" s="109" t="s">
        <v>196</v>
      </c>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row>
    <row r="40" spans="1:40" s="23" customFormat="1" x14ac:dyDescent="0.25">
      <c r="A40" s="90">
        <v>3452</v>
      </c>
      <c r="B40" s="101"/>
      <c r="C40" s="101"/>
      <c r="D40" s="101"/>
      <c r="E40" s="101" t="s">
        <v>197</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row>
    <row r="41" spans="1:40" s="23" customFormat="1" x14ac:dyDescent="0.25">
      <c r="A41" s="100">
        <v>3596</v>
      </c>
      <c r="B41" s="101"/>
      <c r="C41" s="101"/>
      <c r="D41" s="101"/>
      <c r="E41" s="102" t="s">
        <v>194</v>
      </c>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row>
    <row r="42" spans="1:40" s="23" customFormat="1" x14ac:dyDescent="0.25">
      <c r="A42" s="92">
        <v>3509</v>
      </c>
      <c r="B42" s="101"/>
      <c r="C42" s="101"/>
      <c r="D42" s="101"/>
      <c r="E42" s="109" t="s">
        <v>196</v>
      </c>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row>
    <row r="43" spans="1:40" s="23" customFormat="1" x14ac:dyDescent="0.25">
      <c r="A43" s="94">
        <v>3619</v>
      </c>
      <c r="B43" s="105" t="s">
        <v>424</v>
      </c>
      <c r="C43" s="104" t="s">
        <v>219</v>
      </c>
      <c r="D43" s="104" t="s">
        <v>215</v>
      </c>
      <c r="E43" s="101"/>
      <c r="F43" s="89"/>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row>
    <row r="44" spans="1:40" s="23" customFormat="1" x14ac:dyDescent="0.25">
      <c r="A44" s="90">
        <v>3450</v>
      </c>
      <c r="B44" s="101"/>
      <c r="C44" s="101"/>
      <c r="D44" s="101"/>
      <c r="E44" s="101" t="s">
        <v>197</v>
      </c>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1:40" s="23" customFormat="1" x14ac:dyDescent="0.25">
      <c r="A45" s="90">
        <v>3449</v>
      </c>
      <c r="B45" s="101"/>
      <c r="C45" s="101"/>
      <c r="D45" s="101"/>
      <c r="E45" s="109" t="s">
        <v>196</v>
      </c>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row>
    <row r="46" spans="1:40" s="23" customFormat="1" x14ac:dyDescent="0.25">
      <c r="A46" s="92">
        <v>3570</v>
      </c>
      <c r="B46" s="101"/>
      <c r="C46" s="101"/>
      <c r="D46" s="101"/>
      <c r="E46" s="109" t="s">
        <v>196</v>
      </c>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row>
    <row r="47" spans="1:40" s="23" customFormat="1" x14ac:dyDescent="0.25">
      <c r="A47" s="92">
        <v>3510</v>
      </c>
      <c r="B47" s="101"/>
      <c r="C47" s="101"/>
      <c r="D47" s="101"/>
      <c r="E47" s="109" t="s">
        <v>196</v>
      </c>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40" s="23" customFormat="1" x14ac:dyDescent="0.25">
      <c r="A48" s="92">
        <v>3546</v>
      </c>
      <c r="B48" s="101"/>
      <c r="C48" s="101"/>
      <c r="D48" s="101"/>
      <c r="E48" s="109" t="s">
        <v>196</v>
      </c>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row>
    <row r="49" spans="1:40" s="23" customFormat="1" x14ac:dyDescent="0.25">
      <c r="A49" s="92">
        <v>3542</v>
      </c>
      <c r="B49" s="101"/>
      <c r="C49" s="101"/>
      <c r="D49" s="101"/>
      <c r="E49" s="109" t="s">
        <v>196</v>
      </c>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s="23" customFormat="1" x14ac:dyDescent="0.25">
      <c r="A50" s="90">
        <v>3444</v>
      </c>
      <c r="B50" s="101"/>
      <c r="C50" s="101"/>
      <c r="D50" s="101"/>
      <c r="E50" s="101" t="s">
        <v>198</v>
      </c>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s="23" customFormat="1" x14ac:dyDescent="0.25">
      <c r="A51" s="90">
        <v>3446</v>
      </c>
      <c r="B51" s="101"/>
      <c r="C51" s="101"/>
      <c r="D51" s="101"/>
      <c r="E51" s="109" t="s">
        <v>196</v>
      </c>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row>
    <row r="52" spans="1:40" s="23" customFormat="1" x14ac:dyDescent="0.25">
      <c r="A52" s="92">
        <v>3572</v>
      </c>
      <c r="B52" s="101"/>
      <c r="C52" s="101"/>
      <c r="D52" s="101"/>
      <c r="E52" s="109" t="s">
        <v>196</v>
      </c>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row>
    <row r="53" spans="1:40" s="23" customFormat="1" x14ac:dyDescent="0.25">
      <c r="A53" s="92">
        <v>3635</v>
      </c>
      <c r="B53" s="101"/>
      <c r="C53" s="101"/>
      <c r="D53" s="101"/>
      <c r="E53" s="101" t="s">
        <v>210</v>
      </c>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row>
    <row r="54" spans="1:40" s="23" customFormat="1" x14ac:dyDescent="0.25">
      <c r="A54" s="99">
        <v>3647</v>
      </c>
      <c r="B54" s="101"/>
      <c r="C54" s="101"/>
      <c r="D54" s="101"/>
      <c r="E54" s="101" t="s">
        <v>210</v>
      </c>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row>
    <row r="55" spans="1:40" s="23" customFormat="1" x14ac:dyDescent="0.25">
      <c r="A55" s="99">
        <v>3640</v>
      </c>
      <c r="B55" s="106" t="s">
        <v>368</v>
      </c>
      <c r="C55" s="101" t="s">
        <v>269</v>
      </c>
      <c r="D55" s="101" t="s">
        <v>265</v>
      </c>
      <c r="E55" s="101"/>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row>
    <row r="56" spans="1:40" s="23" customFormat="1" x14ac:dyDescent="0.25">
      <c r="A56" s="99">
        <v>3640</v>
      </c>
      <c r="B56" s="103" t="s">
        <v>354</v>
      </c>
      <c r="C56" s="101" t="s">
        <v>355</v>
      </c>
      <c r="D56" s="101" t="s">
        <v>356</v>
      </c>
      <c r="E56" s="101"/>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row>
    <row r="57" spans="1:40" s="23" customFormat="1" ht="30" x14ac:dyDescent="0.25">
      <c r="A57" s="94">
        <v>3624</v>
      </c>
      <c r="B57" s="104"/>
      <c r="C57" s="104"/>
      <c r="D57" s="104"/>
      <c r="E57" s="102" t="s">
        <v>195</v>
      </c>
      <c r="F57" s="89"/>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row>
    <row r="58" spans="1:40" s="23" customFormat="1" x14ac:dyDescent="0.25">
      <c r="A58" s="94">
        <v>3604</v>
      </c>
      <c r="B58" s="104"/>
      <c r="C58" s="104"/>
      <c r="D58" s="104"/>
      <c r="E58" s="110" t="s">
        <v>423</v>
      </c>
      <c r="F58" s="89"/>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row>
    <row r="59" spans="1:40" s="19" customFormat="1" x14ac:dyDescent="0.25">
      <c r="A59" s="111">
        <v>3623</v>
      </c>
      <c r="B59" s="104"/>
      <c r="C59" s="104"/>
      <c r="D59" s="104"/>
      <c r="E59" s="105" t="s">
        <v>425</v>
      </c>
      <c r="F59" s="89"/>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row>
    <row r="60" spans="1:40" s="19" customFormat="1" x14ac:dyDescent="0.25">
      <c r="A60" s="111">
        <v>3623</v>
      </c>
      <c r="B60" s="104"/>
      <c r="C60" s="104"/>
      <c r="D60" s="104"/>
      <c r="E60" s="105" t="s">
        <v>418</v>
      </c>
      <c r="F60" s="89"/>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row>
    <row r="61" spans="1:40" s="19" customFormat="1" x14ac:dyDescent="0.25">
      <c r="A61" s="99">
        <v>3617</v>
      </c>
      <c r="B61" s="106"/>
      <c r="C61" s="101"/>
      <c r="D61" s="101"/>
      <c r="E61" s="101" t="s">
        <v>382</v>
      </c>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row>
    <row r="62" spans="1:40" s="19" customFormat="1" x14ac:dyDescent="0.25">
      <c r="A62" s="99">
        <v>3617</v>
      </c>
      <c r="B62" s="106"/>
      <c r="C62" s="101"/>
      <c r="D62" s="101"/>
      <c r="E62" s="36" t="s">
        <v>364</v>
      </c>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row>
    <row r="63" spans="1:40" s="19" customFormat="1" x14ac:dyDescent="0.25">
      <c r="A63" s="99">
        <v>3656</v>
      </c>
      <c r="B63" s="103"/>
      <c r="C63" s="101"/>
      <c r="D63" s="101"/>
      <c r="E63" s="101" t="s">
        <v>386</v>
      </c>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row>
    <row r="64" spans="1:40" s="19" customFormat="1" ht="30" x14ac:dyDescent="0.25">
      <c r="A64" s="100">
        <v>3579</v>
      </c>
      <c r="B64" s="108"/>
      <c r="C64" s="108"/>
      <c r="D64" s="108"/>
      <c r="E64" s="107" t="s">
        <v>195</v>
      </c>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row>
    <row r="65" spans="1:40" s="19" customFormat="1" x14ac:dyDescent="0.25">
      <c r="A65" s="99">
        <v>3652</v>
      </c>
      <c r="B65" s="103"/>
      <c r="C65" s="101"/>
      <c r="D65" s="101"/>
      <c r="E65" s="101" t="s">
        <v>386</v>
      </c>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row>
    <row r="66" spans="1:40" s="19" customFormat="1" x14ac:dyDescent="0.25">
      <c r="A66" s="100">
        <v>3587</v>
      </c>
      <c r="B66" s="103"/>
      <c r="C66" s="103"/>
      <c r="D66" s="103"/>
      <c r="E66" s="107" t="s">
        <v>210</v>
      </c>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row>
    <row r="67" spans="1:40" s="19" customFormat="1" x14ac:dyDescent="0.25">
      <c r="A67" s="100">
        <v>3655</v>
      </c>
      <c r="B67" s="101"/>
      <c r="C67" s="101"/>
      <c r="D67" s="101"/>
      <c r="E67" s="102" t="s">
        <v>194</v>
      </c>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row>
    <row r="68" spans="1:40" s="19" customFormat="1" x14ac:dyDescent="0.25">
      <c r="A68" s="92">
        <v>3646</v>
      </c>
      <c r="B68" s="101"/>
      <c r="C68" s="101"/>
      <c r="D68" s="101"/>
      <c r="E68" s="101" t="s">
        <v>212</v>
      </c>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row>
    <row r="69" spans="1:40" s="19" customFormat="1" x14ac:dyDescent="0.25">
      <c r="A69" s="100">
        <v>3660</v>
      </c>
      <c r="B69" s="101"/>
      <c r="C69" s="101"/>
      <c r="D69" s="101"/>
      <c r="E69" s="104" t="s">
        <v>302</v>
      </c>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row>
    <row r="70" spans="1:40" s="19" customFormat="1" x14ac:dyDescent="0.25">
      <c r="A70" s="94">
        <v>3603</v>
      </c>
      <c r="B70" s="105" t="s">
        <v>420</v>
      </c>
      <c r="C70" s="104" t="s">
        <v>215</v>
      </c>
      <c r="D70" s="104" t="s">
        <v>205</v>
      </c>
      <c r="E70" s="101"/>
      <c r="F70" s="89"/>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row>
    <row r="71" spans="1:40" s="19" customFormat="1" x14ac:dyDescent="0.25">
      <c r="A71" s="100">
        <v>3662</v>
      </c>
      <c r="B71" s="108"/>
      <c r="C71" s="108"/>
      <c r="D71" s="108"/>
      <c r="E71" s="102" t="s">
        <v>259</v>
      </c>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row>
    <row r="72" spans="1:40" s="19" customFormat="1" x14ac:dyDescent="0.25">
      <c r="A72" s="92">
        <v>3657</v>
      </c>
      <c r="B72" s="101"/>
      <c r="C72" s="101"/>
      <c r="D72" s="101"/>
      <c r="E72" s="101" t="s">
        <v>214</v>
      </c>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row>
    <row r="73" spans="1:40" s="19" customFormat="1" x14ac:dyDescent="0.25">
      <c r="A73" s="91">
        <v>3626</v>
      </c>
      <c r="B73" s="104" t="s">
        <v>420</v>
      </c>
      <c r="C73" s="104" t="s">
        <v>215</v>
      </c>
      <c r="D73" s="104" t="s">
        <v>205</v>
      </c>
      <c r="E73" s="101"/>
      <c r="F73" s="89"/>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row>
    <row r="74" spans="1:40" s="19" customFormat="1" x14ac:dyDescent="0.25">
      <c r="A74" s="99">
        <v>3618</v>
      </c>
      <c r="B74" s="106" t="s">
        <v>383</v>
      </c>
      <c r="C74" s="101" t="s">
        <v>384</v>
      </c>
      <c r="D74" s="101" t="s">
        <v>385</v>
      </c>
      <c r="E74" s="101"/>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row>
    <row r="75" spans="1:40" s="19" customFormat="1" x14ac:dyDescent="0.25">
      <c r="A75" s="100">
        <v>3541</v>
      </c>
      <c r="B75" s="107" t="s">
        <v>354</v>
      </c>
      <c r="C75" s="107" t="s">
        <v>355</v>
      </c>
      <c r="D75" s="107" t="s">
        <v>356</v>
      </c>
      <c r="E75" s="101"/>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row>
    <row r="76" spans="1:40" s="19" customFormat="1" x14ac:dyDescent="0.25">
      <c r="A76" s="99">
        <v>3667</v>
      </c>
      <c r="B76" s="103" t="s">
        <v>354</v>
      </c>
      <c r="C76" s="101" t="s">
        <v>355</v>
      </c>
      <c r="D76" s="101" t="s">
        <v>356</v>
      </c>
      <c r="E76" s="101"/>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row>
    <row r="77" spans="1:40" s="19" customFormat="1" x14ac:dyDescent="0.25">
      <c r="A77" s="99">
        <v>3674</v>
      </c>
      <c r="B77" s="103"/>
      <c r="C77" s="101"/>
      <c r="D77" s="101"/>
      <c r="E77" s="103" t="s">
        <v>206</v>
      </c>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row>
    <row r="78" spans="1:40" s="19" customFormat="1" x14ac:dyDescent="0.25">
      <c r="A78" s="91">
        <v>3676</v>
      </c>
      <c r="B78" s="104"/>
      <c r="C78" s="104"/>
      <c r="D78" s="104"/>
      <c r="E78" s="110" t="s">
        <v>430</v>
      </c>
      <c r="F78" s="89"/>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row>
    <row r="79" spans="1:40" s="19" customFormat="1" x14ac:dyDescent="0.25">
      <c r="A79" s="92">
        <v>3685</v>
      </c>
      <c r="B79" s="101"/>
      <c r="C79" s="101"/>
      <c r="D79" s="101"/>
      <c r="E79" s="101" t="s">
        <v>206</v>
      </c>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row>
    <row r="80" spans="1:40" s="19" customFormat="1" x14ac:dyDescent="0.25">
      <c r="A80" s="99">
        <v>3694</v>
      </c>
      <c r="B80" s="101"/>
      <c r="C80" s="101"/>
      <c r="D80" s="101"/>
      <c r="E80" s="103" t="s">
        <v>387</v>
      </c>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row>
    <row r="81" spans="1:40" s="19" customFormat="1" x14ac:dyDescent="0.25">
      <c r="A81" s="100">
        <v>3683</v>
      </c>
      <c r="B81" s="108"/>
      <c r="C81" s="108"/>
      <c r="D81" s="108"/>
      <c r="E81" s="102" t="s">
        <v>268</v>
      </c>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row>
    <row r="82" spans="1:40" s="19" customFormat="1" x14ac:dyDescent="0.25">
      <c r="A82" s="91">
        <v>3690</v>
      </c>
      <c r="B82" s="110" t="s">
        <v>311</v>
      </c>
      <c r="C82" s="104" t="s">
        <v>312</v>
      </c>
      <c r="D82" s="104" t="s">
        <v>313</v>
      </c>
      <c r="E82" s="101"/>
      <c r="F82" s="89"/>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row>
    <row r="83" spans="1:40" s="19" customFormat="1" x14ac:dyDescent="0.25">
      <c r="A83" s="99">
        <v>3687</v>
      </c>
      <c r="B83" s="103"/>
      <c r="C83" s="101"/>
      <c r="D83" s="101"/>
      <c r="E83" s="103" t="s">
        <v>267</v>
      </c>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row>
    <row r="84" spans="1:40" s="19" customFormat="1" x14ac:dyDescent="0.25">
      <c r="A84" s="91">
        <v>3661</v>
      </c>
      <c r="B84" s="104"/>
      <c r="C84" s="104"/>
      <c r="D84" s="104"/>
      <c r="E84" s="110" t="s">
        <v>421</v>
      </c>
      <c r="F84" s="89"/>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row>
    <row r="85" spans="1:40" s="19" customFormat="1" x14ac:dyDescent="0.25">
      <c r="A85" s="91">
        <v>3666</v>
      </c>
      <c r="B85" s="104"/>
      <c r="C85" s="104"/>
      <c r="D85" s="104"/>
      <c r="E85" s="110" t="s">
        <v>429</v>
      </c>
      <c r="F85" s="89"/>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row>
    <row r="86" spans="1:40" s="19" customFormat="1" x14ac:dyDescent="0.25">
      <c r="A86" s="91">
        <v>3692</v>
      </c>
      <c r="B86" s="110"/>
      <c r="C86" s="104"/>
      <c r="D86" s="104"/>
      <c r="E86" s="116" t="s">
        <v>462</v>
      </c>
      <c r="F86" s="89"/>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row>
    <row r="87" spans="1:40" s="19" customFormat="1" x14ac:dyDescent="0.25">
      <c r="A87" s="91">
        <v>3695</v>
      </c>
      <c r="B87" s="115" t="s">
        <v>463</v>
      </c>
      <c r="C87" s="116" t="s">
        <v>466</v>
      </c>
      <c r="D87" s="116" t="s">
        <v>465</v>
      </c>
      <c r="E87" s="101"/>
      <c r="F87" s="89"/>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row>
    <row r="88" spans="1:40" s="19" customFormat="1" x14ac:dyDescent="0.25">
      <c r="A88" s="92">
        <v>3682</v>
      </c>
      <c r="B88" s="101"/>
      <c r="C88" s="101"/>
      <c r="D88" s="101"/>
      <c r="E88" s="101" t="s">
        <v>201</v>
      </c>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row>
    <row r="89" spans="1:40" s="19" customFormat="1" x14ac:dyDescent="0.25">
      <c r="A89" s="100">
        <v>3697</v>
      </c>
      <c r="B89" s="101"/>
      <c r="C89" s="101"/>
      <c r="D89" s="101"/>
      <c r="E89" s="102" t="s">
        <v>306</v>
      </c>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row>
    <row r="90" spans="1:40" s="19" customFormat="1" x14ac:dyDescent="0.25">
      <c r="A90" s="100">
        <v>3680</v>
      </c>
      <c r="B90" s="101"/>
      <c r="C90" s="101"/>
      <c r="D90" s="101"/>
      <c r="E90" s="104" t="s">
        <v>316</v>
      </c>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row>
    <row r="91" spans="1:40" s="19" customFormat="1" ht="30" x14ac:dyDescent="0.25">
      <c r="A91" s="91">
        <v>3693</v>
      </c>
      <c r="B91" s="110" t="s">
        <v>431</v>
      </c>
      <c r="C91" s="104" t="s">
        <v>432</v>
      </c>
      <c r="D91" s="104" t="s">
        <v>433</v>
      </c>
      <c r="E91" s="101"/>
      <c r="F91" s="89"/>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row>
    <row r="92" spans="1:40" s="19" customFormat="1" ht="30" x14ac:dyDescent="0.25">
      <c r="A92" s="100">
        <v>3642</v>
      </c>
      <c r="B92" s="108"/>
      <c r="C92" s="108"/>
      <c r="D92" s="108"/>
      <c r="E92" s="102" t="s">
        <v>195</v>
      </c>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row>
    <row r="93" spans="1:40" s="19" customFormat="1" x14ac:dyDescent="0.25">
      <c r="A93" s="92">
        <v>3689</v>
      </c>
      <c r="B93" s="101"/>
      <c r="C93" s="101"/>
      <c r="D93" s="101"/>
      <c r="E93" s="101" t="s">
        <v>207</v>
      </c>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row>
    <row r="94" spans="1:40" s="19" customFormat="1" x14ac:dyDescent="0.25">
      <c r="A94" s="100">
        <v>3698</v>
      </c>
      <c r="B94" s="108"/>
      <c r="C94" s="108"/>
      <c r="D94" s="108"/>
      <c r="E94" s="102" t="s">
        <v>262</v>
      </c>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row>
    <row r="95" spans="1:40" s="19" customFormat="1" x14ac:dyDescent="0.25">
      <c r="A95" s="100">
        <v>3659</v>
      </c>
      <c r="B95" s="108"/>
      <c r="C95" s="108"/>
      <c r="D95" s="108"/>
      <c r="E95" s="102" t="s">
        <v>216</v>
      </c>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row>
    <row r="96" spans="1:40" s="19" customFormat="1" x14ac:dyDescent="0.25">
      <c r="A96" s="100">
        <v>3703</v>
      </c>
      <c r="B96" s="101"/>
      <c r="C96" s="101"/>
      <c r="D96" s="101"/>
      <c r="E96" s="102" t="s">
        <v>298</v>
      </c>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row>
    <row r="97" spans="1:40" s="19" customFormat="1" x14ac:dyDescent="0.25">
      <c r="A97" s="91">
        <v>3671</v>
      </c>
      <c r="B97" s="104"/>
      <c r="C97" s="104"/>
      <c r="D97" s="104"/>
      <c r="E97" s="110" t="s">
        <v>257</v>
      </c>
      <c r="F97" s="89"/>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row>
    <row r="98" spans="1:40" s="19" customFormat="1" x14ac:dyDescent="0.25">
      <c r="A98" s="100">
        <v>3681</v>
      </c>
      <c r="B98" s="101"/>
      <c r="C98" s="101"/>
      <c r="D98" s="101"/>
      <c r="E98" s="104" t="s">
        <v>213</v>
      </c>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row>
    <row r="99" spans="1:40" s="19" customFormat="1" x14ac:dyDescent="0.25">
      <c r="A99" s="96">
        <v>3705</v>
      </c>
      <c r="B99" s="103"/>
      <c r="C99" s="101"/>
      <c r="D99" s="103"/>
      <c r="E99" s="101" t="s">
        <v>194</v>
      </c>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row>
    <row r="100" spans="1:40" s="19" customFormat="1" x14ac:dyDescent="0.25">
      <c r="A100" s="92">
        <v>3699</v>
      </c>
      <c r="B100" s="109" t="s">
        <v>221</v>
      </c>
      <c r="C100" s="109" t="s">
        <v>222</v>
      </c>
      <c r="D100" s="109" t="s">
        <v>223</v>
      </c>
      <c r="E100" s="101"/>
      <c r="F100" s="95"/>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row>
    <row r="101" spans="1:40" s="19" customFormat="1" x14ac:dyDescent="0.25">
      <c r="A101" s="91">
        <v>3574</v>
      </c>
      <c r="B101" s="104"/>
      <c r="C101" s="104"/>
      <c r="D101" s="104"/>
      <c r="E101" s="104" t="s">
        <v>259</v>
      </c>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row>
    <row r="102" spans="1:40" s="19" customFormat="1" x14ac:dyDescent="0.25">
      <c r="A102" s="91">
        <v>3704</v>
      </c>
      <c r="B102" s="104"/>
      <c r="C102" s="104"/>
      <c r="D102" s="104"/>
      <c r="E102" s="104" t="s">
        <v>429</v>
      </c>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row>
    <row r="103" spans="1:40" s="19" customFormat="1" x14ac:dyDescent="0.25">
      <c r="A103" s="100">
        <v>3684</v>
      </c>
      <c r="B103" s="108"/>
      <c r="C103" s="108"/>
      <c r="D103" s="108"/>
      <c r="E103" s="102" t="s">
        <v>256</v>
      </c>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row>
    <row r="104" spans="1:40" s="19" customFormat="1" x14ac:dyDescent="0.25">
      <c r="A104" s="100">
        <v>3684</v>
      </c>
      <c r="B104" s="108"/>
      <c r="C104" s="108"/>
      <c r="D104" s="108"/>
      <c r="E104" s="102" t="s">
        <v>206</v>
      </c>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row>
    <row r="105" spans="1:40" s="19" customFormat="1" x14ac:dyDescent="0.25">
      <c r="A105" s="99">
        <v>3641</v>
      </c>
      <c r="B105" s="103"/>
      <c r="C105" s="101"/>
      <c r="D105" s="101"/>
      <c r="E105" s="101" t="s">
        <v>207</v>
      </c>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row>
    <row r="106" spans="1:40" s="19" customFormat="1" x14ac:dyDescent="0.25">
      <c r="A106" s="99">
        <v>3672</v>
      </c>
      <c r="B106" s="103" t="s">
        <v>370</v>
      </c>
      <c r="C106" s="101" t="s">
        <v>204</v>
      </c>
      <c r="D106" s="101" t="s">
        <v>371</v>
      </c>
      <c r="E106" s="101"/>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row>
    <row r="107" spans="1:40" s="19" customFormat="1" x14ac:dyDescent="0.25">
      <c r="A107" s="100">
        <v>3706</v>
      </c>
      <c r="B107" s="101" t="s">
        <v>299</v>
      </c>
      <c r="C107" s="101" t="s">
        <v>315</v>
      </c>
      <c r="D107" s="101" t="s">
        <v>301</v>
      </c>
      <c r="E107" s="101"/>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row>
    <row r="108" spans="1:40" s="19" customFormat="1" x14ac:dyDescent="0.25">
      <c r="A108" s="99">
        <v>3696</v>
      </c>
      <c r="B108" s="117" t="s">
        <v>467</v>
      </c>
      <c r="C108" s="101" t="s">
        <v>374</v>
      </c>
      <c r="D108" s="101" t="s">
        <v>375</v>
      </c>
      <c r="E108" s="101"/>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row>
    <row r="109" spans="1:40" s="19" customFormat="1" x14ac:dyDescent="0.25">
      <c r="A109" s="100">
        <v>3718</v>
      </c>
      <c r="B109" s="108"/>
      <c r="C109" s="108"/>
      <c r="D109" s="108"/>
      <c r="E109" s="102" t="s">
        <v>266</v>
      </c>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row>
    <row r="110" spans="1:40" s="19" customFormat="1" x14ac:dyDescent="0.25">
      <c r="A110" s="96">
        <v>3717</v>
      </c>
      <c r="B110" s="103" t="s">
        <v>376</v>
      </c>
      <c r="C110" s="101" t="s">
        <v>377</v>
      </c>
      <c r="D110" s="101" t="s">
        <v>378</v>
      </c>
      <c r="E110" s="101"/>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row>
    <row r="111" spans="1:40" s="19" customFormat="1" x14ac:dyDescent="0.25">
      <c r="A111" s="91">
        <v>3721</v>
      </c>
      <c r="B111" s="104"/>
      <c r="C111" s="104"/>
      <c r="D111" s="104"/>
      <c r="E111" s="110" t="s">
        <v>434</v>
      </c>
      <c r="F111" s="89"/>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row>
    <row r="112" spans="1:40" s="19" customFormat="1" x14ac:dyDescent="0.25">
      <c r="A112" s="91">
        <v>3722</v>
      </c>
      <c r="B112" s="104"/>
      <c r="C112" s="104"/>
      <c r="D112" s="104"/>
      <c r="E112" s="110" t="s">
        <v>435</v>
      </c>
      <c r="F112" s="89"/>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row>
    <row r="113" spans="1:40" s="19" customFormat="1" x14ac:dyDescent="0.25">
      <c r="A113" s="96">
        <v>3723</v>
      </c>
      <c r="B113" s="101"/>
      <c r="C113" s="103"/>
      <c r="D113" s="101"/>
      <c r="E113" s="101" t="s">
        <v>194</v>
      </c>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row>
    <row r="114" spans="1:40" s="19" customFormat="1" x14ac:dyDescent="0.25">
      <c r="A114" s="92">
        <v>3708</v>
      </c>
      <c r="B114" s="101" t="s">
        <v>224</v>
      </c>
      <c r="C114" s="101" t="s">
        <v>225</v>
      </c>
      <c r="D114" s="101" t="s">
        <v>226</v>
      </c>
      <c r="E114" s="101"/>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row>
    <row r="115" spans="1:40" s="19" customFormat="1" x14ac:dyDescent="0.25">
      <c r="A115" s="92">
        <v>3711</v>
      </c>
      <c r="B115" s="101"/>
      <c r="C115" s="101"/>
      <c r="D115" s="101"/>
      <c r="E115" s="101" t="s">
        <v>227</v>
      </c>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row>
    <row r="116" spans="1:40" s="19" customFormat="1" x14ac:dyDescent="0.25">
      <c r="A116" s="92">
        <v>3710</v>
      </c>
      <c r="B116" s="101"/>
      <c r="C116" s="101"/>
      <c r="D116" s="101"/>
      <c r="E116" s="101" t="s">
        <v>227</v>
      </c>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row>
    <row r="117" spans="1:40" s="19" customFormat="1" x14ac:dyDescent="0.25">
      <c r="A117" s="100">
        <v>3686</v>
      </c>
      <c r="B117" s="108"/>
      <c r="C117" s="108"/>
      <c r="D117" s="108"/>
      <c r="E117" s="102" t="s">
        <v>256</v>
      </c>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row>
    <row r="118" spans="1:40" s="19" customFormat="1" x14ac:dyDescent="0.25">
      <c r="A118" s="100">
        <v>3726</v>
      </c>
      <c r="B118" s="108"/>
      <c r="C118" s="108"/>
      <c r="D118" s="108"/>
      <c r="E118" s="102" t="s">
        <v>266</v>
      </c>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row>
    <row r="119" spans="1:40" s="19" customFormat="1" x14ac:dyDescent="0.25">
      <c r="A119" s="100">
        <v>3725</v>
      </c>
      <c r="B119" s="112" t="s">
        <v>311</v>
      </c>
      <c r="C119" s="112" t="s">
        <v>312</v>
      </c>
      <c r="D119" s="112" t="s">
        <v>313</v>
      </c>
      <c r="E119" s="101"/>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row>
    <row r="120" spans="1:40" s="19" customFormat="1" x14ac:dyDescent="0.25">
      <c r="A120" s="100">
        <v>3730</v>
      </c>
      <c r="B120" s="108"/>
      <c r="C120" s="108"/>
      <c r="D120" s="108"/>
      <c r="E120" s="102" t="s">
        <v>262</v>
      </c>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row>
    <row r="121" spans="1:40" s="19" customFormat="1" x14ac:dyDescent="0.25">
      <c r="A121" s="91">
        <v>3732</v>
      </c>
      <c r="B121" s="110"/>
      <c r="C121" s="104"/>
      <c r="D121" s="104"/>
      <c r="E121" s="110" t="s">
        <v>434</v>
      </c>
      <c r="F121" s="89"/>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row>
    <row r="122" spans="1:40" s="19" customFormat="1" x14ac:dyDescent="0.25">
      <c r="A122" s="100">
        <v>3734</v>
      </c>
      <c r="B122" s="112" t="s">
        <v>203</v>
      </c>
      <c r="C122" s="112" t="s">
        <v>215</v>
      </c>
      <c r="D122" s="112" t="s">
        <v>205</v>
      </c>
      <c r="E122" s="101"/>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row>
    <row r="123" spans="1:40" s="19" customFormat="1" x14ac:dyDescent="0.25">
      <c r="A123" s="96">
        <v>3733</v>
      </c>
      <c r="B123" s="103"/>
      <c r="C123" s="101"/>
      <c r="D123" s="101"/>
      <c r="E123" s="101" t="s">
        <v>363</v>
      </c>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row>
    <row r="124" spans="1:40" s="19" customFormat="1" x14ac:dyDescent="0.25">
      <c r="A124" s="92">
        <v>3712</v>
      </c>
      <c r="B124" s="101"/>
      <c r="C124" s="101"/>
      <c r="D124" s="101"/>
      <c r="E124" s="101" t="s">
        <v>227</v>
      </c>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row>
    <row r="125" spans="1:40" s="19" customFormat="1" x14ac:dyDescent="0.25">
      <c r="A125" s="91">
        <v>3719</v>
      </c>
      <c r="B125" s="104" t="s">
        <v>368</v>
      </c>
      <c r="C125" s="104" t="s">
        <v>269</v>
      </c>
      <c r="D125" s="104" t="s">
        <v>265</v>
      </c>
      <c r="E125" s="101"/>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row>
    <row r="126" spans="1:40" s="19" customFormat="1" x14ac:dyDescent="0.25">
      <c r="A126" s="91">
        <v>3707</v>
      </c>
      <c r="B126" s="104" t="s">
        <v>368</v>
      </c>
      <c r="C126" s="104" t="s">
        <v>269</v>
      </c>
      <c r="D126" s="104" t="s">
        <v>265</v>
      </c>
      <c r="E126" s="101"/>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row>
    <row r="127" spans="1:40" s="19" customFormat="1" x14ac:dyDescent="0.25">
      <c r="A127" s="100">
        <v>3748</v>
      </c>
      <c r="B127" s="112" t="s">
        <v>203</v>
      </c>
      <c r="C127" s="112" t="s">
        <v>215</v>
      </c>
      <c r="D127" s="112" t="s">
        <v>205</v>
      </c>
      <c r="E127" s="101"/>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row>
    <row r="128" spans="1:40" s="19" customFormat="1" x14ac:dyDescent="0.25">
      <c r="A128" s="92">
        <v>3742</v>
      </c>
      <c r="B128" s="101"/>
      <c r="C128" s="101"/>
      <c r="D128" s="101"/>
      <c r="E128" s="101" t="s">
        <v>194</v>
      </c>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row>
    <row r="129" spans="1:40" s="19" customFormat="1" x14ac:dyDescent="0.25">
      <c r="A129" s="92">
        <v>3691</v>
      </c>
      <c r="B129" s="101"/>
      <c r="C129" s="101"/>
      <c r="D129" s="101"/>
      <c r="E129" s="101" t="s">
        <v>220</v>
      </c>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row>
    <row r="130" spans="1:40" s="19" customFormat="1" x14ac:dyDescent="0.25">
      <c r="A130" s="89">
        <v>3747</v>
      </c>
      <c r="B130" s="101"/>
      <c r="C130" s="101"/>
      <c r="D130" s="101"/>
      <c r="E130" s="101" t="s">
        <v>214</v>
      </c>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row>
    <row r="131" spans="1:40" s="19" customFormat="1" x14ac:dyDescent="0.25">
      <c r="A131" s="96">
        <v>3724</v>
      </c>
      <c r="B131" s="101"/>
      <c r="C131" s="101"/>
      <c r="D131" s="101"/>
      <c r="E131" s="103" t="s">
        <v>387</v>
      </c>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row>
    <row r="132" spans="1:40" s="19" customFormat="1" x14ac:dyDescent="0.25">
      <c r="A132" s="100">
        <v>3740</v>
      </c>
      <c r="B132" s="108"/>
      <c r="C132" s="108"/>
      <c r="D132" s="108"/>
      <c r="E132" s="107" t="s">
        <v>267</v>
      </c>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row>
    <row r="133" spans="1:40" s="19" customFormat="1" x14ac:dyDescent="0.25">
      <c r="A133" s="100">
        <v>3713</v>
      </c>
      <c r="B133" s="108" t="s">
        <v>263</v>
      </c>
      <c r="C133" s="108" t="s">
        <v>269</v>
      </c>
      <c r="D133" s="108" t="s">
        <v>265</v>
      </c>
      <c r="E133" s="101"/>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row>
    <row r="134" spans="1:40" s="19" customFormat="1" x14ac:dyDescent="0.25">
      <c r="A134" s="91">
        <v>3741</v>
      </c>
      <c r="B134" s="110" t="s">
        <v>221</v>
      </c>
      <c r="C134" s="104" t="s">
        <v>222</v>
      </c>
      <c r="D134" s="104" t="s">
        <v>223</v>
      </c>
      <c r="E134" s="101"/>
      <c r="F134" s="89"/>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row>
    <row r="135" spans="1:40" s="19" customFormat="1" x14ac:dyDescent="0.25">
      <c r="A135" s="91">
        <v>3743</v>
      </c>
      <c r="B135" s="110" t="s">
        <v>436</v>
      </c>
      <c r="C135" s="104" t="s">
        <v>437</v>
      </c>
      <c r="D135" s="104" t="s">
        <v>438</v>
      </c>
      <c r="E135" s="101"/>
      <c r="F135" s="89"/>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row>
    <row r="136" spans="1:40" s="19" customFormat="1" x14ac:dyDescent="0.25">
      <c r="A136" s="91">
        <v>3749</v>
      </c>
      <c r="B136" s="110" t="s">
        <v>439</v>
      </c>
      <c r="C136" s="104" t="s">
        <v>440</v>
      </c>
      <c r="D136" s="104" t="s">
        <v>441</v>
      </c>
      <c r="E136" s="101"/>
      <c r="F136" s="89"/>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row>
    <row r="137" spans="1:40" s="19" customFormat="1" x14ac:dyDescent="0.25">
      <c r="A137" s="91">
        <v>3750</v>
      </c>
      <c r="B137" s="110" t="s">
        <v>442</v>
      </c>
      <c r="C137" s="104" t="s">
        <v>443</v>
      </c>
      <c r="D137" s="104" t="s">
        <v>312</v>
      </c>
      <c r="E137" s="101"/>
      <c r="F137" s="92"/>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row>
    <row r="138" spans="1:40" s="19" customFormat="1" x14ac:dyDescent="0.25">
      <c r="A138" s="96">
        <v>3745</v>
      </c>
      <c r="B138" s="101"/>
      <c r="C138" s="101"/>
      <c r="D138" s="101"/>
      <c r="E138" s="101" t="s">
        <v>380</v>
      </c>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row>
    <row r="139" spans="1:40" s="19" customFormat="1" x14ac:dyDescent="0.25">
      <c r="A139" s="100">
        <v>3761</v>
      </c>
      <c r="B139" s="112" t="s">
        <v>299</v>
      </c>
      <c r="C139" s="112" t="s">
        <v>300</v>
      </c>
      <c r="D139" s="112" t="s">
        <v>301</v>
      </c>
      <c r="E139" s="101"/>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row>
    <row r="140" spans="1:40" s="19" customFormat="1" x14ac:dyDescent="0.25">
      <c r="A140" s="91">
        <v>3751</v>
      </c>
      <c r="B140" s="110" t="s">
        <v>444</v>
      </c>
      <c r="C140" s="104" t="s">
        <v>355</v>
      </c>
      <c r="D140" s="104" t="s">
        <v>441</v>
      </c>
      <c r="E140" s="101"/>
      <c r="F140" s="92"/>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row>
    <row r="141" spans="1:40" s="19" customFormat="1" x14ac:dyDescent="0.25">
      <c r="A141" s="100">
        <v>3714</v>
      </c>
      <c r="B141" s="112" t="s">
        <v>308</v>
      </c>
      <c r="C141" s="112" t="s">
        <v>219</v>
      </c>
      <c r="D141" s="112" t="s">
        <v>309</v>
      </c>
      <c r="E141" s="101"/>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row>
    <row r="142" spans="1:40" s="19" customFormat="1" x14ac:dyDescent="0.25">
      <c r="A142" s="100">
        <v>3765</v>
      </c>
      <c r="B142" s="112"/>
      <c r="C142" s="112"/>
      <c r="D142" s="112"/>
      <c r="E142" s="101" t="s">
        <v>307</v>
      </c>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row>
    <row r="143" spans="1:40" s="19" customFormat="1" x14ac:dyDescent="0.25">
      <c r="A143" s="94">
        <v>3766</v>
      </c>
      <c r="B143" s="101"/>
      <c r="C143" s="101"/>
      <c r="D143" s="101"/>
      <c r="E143" s="101" t="s">
        <v>227</v>
      </c>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row>
    <row r="144" spans="1:40" s="19" customFormat="1" x14ac:dyDescent="0.25">
      <c r="A144" s="96">
        <v>3770</v>
      </c>
      <c r="B144" s="101"/>
      <c r="C144" s="101"/>
      <c r="D144" s="101"/>
      <c r="E144" s="101" t="s">
        <v>379</v>
      </c>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row>
    <row r="145" spans="1:40" s="19" customFormat="1" x14ac:dyDescent="0.25">
      <c r="A145" s="90">
        <v>3679</v>
      </c>
      <c r="B145" s="101"/>
      <c r="C145" s="101"/>
      <c r="D145" s="101"/>
      <c r="E145" s="98" t="s">
        <v>195</v>
      </c>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row>
    <row r="146" spans="1:40" s="19" customFormat="1" x14ac:dyDescent="0.25">
      <c r="A146" s="77">
        <v>3771</v>
      </c>
      <c r="B146" s="30" t="s">
        <v>447</v>
      </c>
      <c r="C146" s="30" t="s">
        <v>448</v>
      </c>
      <c r="D146" s="30" t="s">
        <v>449</v>
      </c>
      <c r="E146" s="101"/>
      <c r="F146" s="92"/>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row>
    <row r="147" spans="1:40" s="19" customFormat="1" x14ac:dyDescent="0.25">
      <c r="A147" s="77">
        <v>3773</v>
      </c>
      <c r="B147" s="30" t="s">
        <v>445</v>
      </c>
      <c r="C147" s="30" t="s">
        <v>446</v>
      </c>
      <c r="D147" s="30" t="s">
        <v>441</v>
      </c>
      <c r="E147" s="101"/>
      <c r="F147" s="92"/>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row>
    <row r="148" spans="1:40" s="19" customFormat="1" x14ac:dyDescent="0.25">
      <c r="A148" s="77">
        <v>3772</v>
      </c>
      <c r="B148" s="30" t="s">
        <v>450</v>
      </c>
      <c r="C148" s="30" t="s">
        <v>451</v>
      </c>
      <c r="D148" s="30" t="s">
        <v>205</v>
      </c>
      <c r="E148" s="101"/>
      <c r="F148" s="92"/>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row>
    <row r="149" spans="1:40" s="19" customFormat="1" x14ac:dyDescent="0.25">
      <c r="A149" s="39"/>
      <c r="B149" s="60"/>
      <c r="C149" s="60"/>
      <c r="D149" s="60"/>
      <c r="E149" s="60"/>
    </row>
    <row r="150" spans="1:40" s="19" customFormat="1" x14ac:dyDescent="0.25">
      <c r="A150" s="39"/>
      <c r="B150" s="60"/>
      <c r="C150" s="60"/>
      <c r="D150" s="60"/>
      <c r="E150" s="60"/>
    </row>
    <row r="151" spans="1:40" s="19" customFormat="1" x14ac:dyDescent="0.25">
      <c r="A151" s="39"/>
      <c r="B151" s="60"/>
      <c r="C151" s="60"/>
      <c r="D151" s="60"/>
      <c r="E151" s="60"/>
    </row>
    <row r="152" spans="1:40" s="19" customFormat="1" x14ac:dyDescent="0.25">
      <c r="A152" s="39"/>
      <c r="B152" s="60"/>
      <c r="C152" s="60"/>
      <c r="D152" s="60"/>
      <c r="E152" s="60"/>
    </row>
    <row r="153" spans="1:40" s="19" customFormat="1" x14ac:dyDescent="0.25">
      <c r="A153" s="39"/>
      <c r="B153" s="60"/>
      <c r="C153" s="60"/>
      <c r="D153" s="60"/>
      <c r="E153" s="60"/>
    </row>
    <row r="154" spans="1:40" s="19" customFormat="1" x14ac:dyDescent="0.25">
      <c r="A154" s="39"/>
      <c r="B154" s="60"/>
      <c r="C154" s="60"/>
      <c r="D154" s="60"/>
      <c r="E154" s="60"/>
    </row>
    <row r="155" spans="1:40" s="19" customFormat="1" x14ac:dyDescent="0.25">
      <c r="A155" s="39"/>
      <c r="B155" s="60"/>
      <c r="C155" s="60"/>
      <c r="D155" s="60"/>
      <c r="E155" s="60"/>
    </row>
    <row r="156" spans="1:40" s="19" customFormat="1" x14ac:dyDescent="0.25">
      <c r="A156" s="39"/>
      <c r="B156" s="60"/>
      <c r="C156" s="60"/>
      <c r="D156" s="60"/>
      <c r="E156" s="60"/>
    </row>
    <row r="157" spans="1:40" s="19" customFormat="1" x14ac:dyDescent="0.25">
      <c r="A157" s="39"/>
      <c r="B157" s="60"/>
      <c r="C157" s="60"/>
      <c r="D157" s="60"/>
      <c r="E157" s="60"/>
    </row>
    <row r="158" spans="1:40" s="19" customFormat="1" x14ac:dyDescent="0.25">
      <c r="A158" s="39"/>
      <c r="B158" s="60"/>
      <c r="C158" s="60"/>
      <c r="D158" s="60"/>
      <c r="E158" s="60"/>
    </row>
    <row r="159" spans="1:40" s="19" customFormat="1" x14ac:dyDescent="0.25">
      <c r="A159" s="39"/>
      <c r="B159" s="60"/>
      <c r="C159" s="60"/>
      <c r="D159" s="60"/>
      <c r="E159" s="60"/>
    </row>
    <row r="160" spans="1:40" s="19" customFormat="1" x14ac:dyDescent="0.25">
      <c r="A160" s="39"/>
      <c r="B160" s="60"/>
      <c r="C160" s="60"/>
      <c r="D160" s="60"/>
      <c r="E160" s="60"/>
    </row>
    <row r="161" spans="1:5" s="19" customFormat="1" x14ac:dyDescent="0.25">
      <c r="A161" s="39"/>
      <c r="B161" s="60"/>
      <c r="C161" s="60"/>
      <c r="D161" s="60"/>
      <c r="E161" s="60"/>
    </row>
    <row r="162" spans="1:5" s="19" customFormat="1" x14ac:dyDescent="0.25">
      <c r="A162" s="39"/>
      <c r="B162" s="60"/>
      <c r="C162" s="60"/>
      <c r="D162" s="60"/>
      <c r="E162" s="60"/>
    </row>
    <row r="163" spans="1:5" s="19" customFormat="1" x14ac:dyDescent="0.25">
      <c r="A163" s="39"/>
      <c r="B163" s="60"/>
      <c r="C163" s="60"/>
      <c r="D163" s="60"/>
      <c r="E163" s="60"/>
    </row>
    <row r="164" spans="1:5" s="19" customFormat="1" x14ac:dyDescent="0.25">
      <c r="A164" s="39"/>
      <c r="B164" s="60"/>
      <c r="C164" s="60"/>
      <c r="D164" s="60"/>
      <c r="E164" s="60"/>
    </row>
    <row r="165" spans="1:5" s="19" customFormat="1" x14ac:dyDescent="0.25">
      <c r="A165" s="39"/>
      <c r="B165" s="60"/>
      <c r="C165" s="60"/>
      <c r="D165" s="60"/>
      <c r="E165" s="60"/>
    </row>
    <row r="166" spans="1:5" s="19" customFormat="1" x14ac:dyDescent="0.25">
      <c r="A166" s="39"/>
      <c r="B166" s="60"/>
      <c r="C166" s="60"/>
      <c r="D166" s="60"/>
      <c r="E166" s="60"/>
    </row>
    <row r="167" spans="1:5" s="19" customFormat="1" x14ac:dyDescent="0.25">
      <c r="A167" s="39"/>
      <c r="B167" s="60"/>
      <c r="C167" s="60"/>
      <c r="D167" s="60"/>
      <c r="E167" s="60"/>
    </row>
    <row r="168" spans="1:5" s="19" customFormat="1" x14ac:dyDescent="0.25">
      <c r="A168" s="39"/>
      <c r="B168" s="60"/>
      <c r="C168" s="60"/>
      <c r="D168" s="60"/>
      <c r="E168" s="60"/>
    </row>
    <row r="169" spans="1:5" s="19" customFormat="1" x14ac:dyDescent="0.25">
      <c r="A169" s="39"/>
      <c r="B169" s="60"/>
      <c r="C169" s="60"/>
      <c r="D169" s="60"/>
      <c r="E169" s="60"/>
    </row>
    <row r="170" spans="1:5" s="19" customFormat="1" x14ac:dyDescent="0.25">
      <c r="A170" s="39"/>
      <c r="B170" s="60"/>
      <c r="C170" s="60"/>
      <c r="D170" s="60"/>
      <c r="E170" s="60"/>
    </row>
    <row r="171" spans="1:5" s="19" customFormat="1" x14ac:dyDescent="0.25">
      <c r="A171" s="39"/>
      <c r="B171" s="60"/>
      <c r="C171" s="60"/>
      <c r="D171" s="60"/>
      <c r="E171" s="60"/>
    </row>
    <row r="172" spans="1:5" s="19" customFormat="1" x14ac:dyDescent="0.25">
      <c r="A172" s="39"/>
      <c r="B172" s="60"/>
      <c r="C172" s="60"/>
      <c r="D172" s="60"/>
      <c r="E172" s="60"/>
    </row>
    <row r="173" spans="1:5" s="19" customFormat="1" x14ac:dyDescent="0.25">
      <c r="A173" s="39"/>
      <c r="B173" s="60"/>
      <c r="C173" s="60"/>
      <c r="D173" s="60"/>
      <c r="E173" s="60"/>
    </row>
    <row r="174" spans="1:5" s="19" customFormat="1" x14ac:dyDescent="0.25">
      <c r="A174" s="39"/>
      <c r="B174" s="60"/>
      <c r="C174" s="60"/>
      <c r="D174" s="60"/>
      <c r="E174" s="60"/>
    </row>
    <row r="175" spans="1:5" s="19" customFormat="1" x14ac:dyDescent="0.25">
      <c r="A175" s="39"/>
      <c r="B175" s="60"/>
      <c r="C175" s="60"/>
      <c r="D175" s="60"/>
      <c r="E175" s="60"/>
    </row>
    <row r="176" spans="1:5" s="19" customFormat="1" x14ac:dyDescent="0.25">
      <c r="A176" s="39"/>
      <c r="B176" s="60"/>
      <c r="C176" s="60"/>
      <c r="D176" s="60"/>
      <c r="E176" s="60"/>
    </row>
    <row r="177" spans="1:5" s="19" customFormat="1" x14ac:dyDescent="0.25">
      <c r="A177" s="39"/>
      <c r="B177" s="60"/>
      <c r="C177" s="60"/>
      <c r="D177" s="60"/>
      <c r="E177" s="60"/>
    </row>
    <row r="178" spans="1:5" s="19" customFormat="1" x14ac:dyDescent="0.25">
      <c r="A178" s="39"/>
      <c r="B178" s="60"/>
      <c r="C178" s="60"/>
      <c r="D178" s="60"/>
      <c r="E178" s="60"/>
    </row>
    <row r="179" spans="1:5" s="19" customFormat="1" x14ac:dyDescent="0.25">
      <c r="A179" s="39"/>
      <c r="B179" s="60"/>
      <c r="C179" s="60"/>
      <c r="D179" s="60"/>
      <c r="E179" s="60"/>
    </row>
    <row r="180" spans="1:5" s="19" customFormat="1" x14ac:dyDescent="0.25">
      <c r="A180" s="39"/>
      <c r="B180" s="60"/>
      <c r="C180" s="60"/>
      <c r="D180" s="60"/>
      <c r="E180" s="60"/>
    </row>
    <row r="181" spans="1:5" s="19" customFormat="1" x14ac:dyDescent="0.25">
      <c r="A181" s="39"/>
      <c r="B181" s="60"/>
      <c r="C181" s="60"/>
      <c r="D181" s="60"/>
      <c r="E181" s="60"/>
    </row>
    <row r="182" spans="1:5" s="19" customFormat="1" x14ac:dyDescent="0.25">
      <c r="A182" s="39"/>
      <c r="B182" s="60"/>
      <c r="C182" s="60"/>
      <c r="D182" s="60"/>
      <c r="E182" s="60"/>
    </row>
    <row r="183" spans="1:5" s="19" customFormat="1" x14ac:dyDescent="0.25">
      <c r="A183" s="39"/>
      <c r="B183" s="60"/>
      <c r="C183" s="60"/>
      <c r="D183" s="60"/>
      <c r="E183" s="60"/>
    </row>
    <row r="184" spans="1:5" s="19" customFormat="1" x14ac:dyDescent="0.25">
      <c r="A184" s="39"/>
      <c r="B184" s="60"/>
      <c r="C184" s="60"/>
      <c r="D184" s="60"/>
      <c r="E184" s="60"/>
    </row>
    <row r="185" spans="1:5" s="19" customFormat="1" x14ac:dyDescent="0.25">
      <c r="A185" s="39"/>
      <c r="B185" s="60"/>
      <c r="C185" s="60"/>
      <c r="D185" s="60"/>
      <c r="E185" s="60"/>
    </row>
    <row r="186" spans="1:5" s="19" customFormat="1" x14ac:dyDescent="0.25">
      <c r="A186" s="39"/>
      <c r="B186" s="60"/>
      <c r="C186" s="60"/>
      <c r="D186" s="60"/>
      <c r="E186" s="60"/>
    </row>
    <row r="187" spans="1:5" s="19" customFormat="1" x14ac:dyDescent="0.25">
      <c r="A187" s="39"/>
      <c r="B187" s="60"/>
      <c r="C187" s="60"/>
      <c r="D187" s="60"/>
      <c r="E187" s="60"/>
    </row>
    <row r="188" spans="1:5" s="19" customFormat="1" x14ac:dyDescent="0.25">
      <c r="A188" s="39"/>
      <c r="B188" s="60"/>
      <c r="C188" s="60"/>
      <c r="D188" s="60"/>
      <c r="E188" s="60"/>
    </row>
    <row r="189" spans="1:5" s="19" customFormat="1" x14ac:dyDescent="0.25">
      <c r="A189" s="39"/>
      <c r="B189" s="60"/>
      <c r="C189" s="60"/>
      <c r="D189" s="60"/>
      <c r="E189" s="60"/>
    </row>
    <row r="190" spans="1:5" s="19" customFormat="1" x14ac:dyDescent="0.25">
      <c r="A190" s="39"/>
      <c r="B190" s="60"/>
      <c r="C190" s="60"/>
      <c r="D190" s="60"/>
      <c r="E190" s="60"/>
    </row>
    <row r="191" spans="1:5" s="19" customFormat="1" x14ac:dyDescent="0.25">
      <c r="A191" s="39"/>
      <c r="B191" s="60"/>
      <c r="C191" s="60"/>
      <c r="D191" s="60"/>
      <c r="E191" s="60"/>
    </row>
    <row r="192" spans="1:5" s="19" customFormat="1" x14ac:dyDescent="0.25">
      <c r="A192" s="39"/>
      <c r="B192" s="60"/>
      <c r="C192" s="60"/>
      <c r="D192" s="60"/>
      <c r="E192" s="60"/>
    </row>
    <row r="193" spans="1:5" s="19" customFormat="1" x14ac:dyDescent="0.25">
      <c r="A193" s="39"/>
      <c r="B193" s="60"/>
      <c r="C193" s="60"/>
      <c r="D193" s="60"/>
      <c r="E193" s="60"/>
    </row>
    <row r="194" spans="1:5" s="19" customFormat="1" x14ac:dyDescent="0.25">
      <c r="A194" s="39"/>
      <c r="B194" s="60"/>
      <c r="C194" s="60"/>
      <c r="D194" s="60"/>
      <c r="E194" s="60"/>
    </row>
    <row r="195" spans="1:5" s="19" customFormat="1" x14ac:dyDescent="0.25">
      <c r="A195" s="39"/>
      <c r="B195" s="60"/>
      <c r="C195" s="60"/>
      <c r="D195" s="60"/>
      <c r="E195" s="60"/>
    </row>
    <row r="196" spans="1:5" s="19" customFormat="1" x14ac:dyDescent="0.25">
      <c r="A196" s="39"/>
      <c r="B196" s="60"/>
      <c r="C196" s="60"/>
      <c r="D196" s="60"/>
      <c r="E196" s="60"/>
    </row>
    <row r="197" spans="1:5" s="19" customFormat="1" x14ac:dyDescent="0.25">
      <c r="A197" s="39"/>
      <c r="B197" s="60"/>
      <c r="C197" s="60"/>
      <c r="D197" s="60"/>
      <c r="E197" s="60"/>
    </row>
    <row r="198" spans="1:5" s="19" customFormat="1" x14ac:dyDescent="0.25">
      <c r="A198" s="39"/>
      <c r="B198" s="60"/>
      <c r="C198" s="60"/>
      <c r="D198" s="60"/>
      <c r="E198" s="60"/>
    </row>
    <row r="199" spans="1:5" s="19" customFormat="1" x14ac:dyDescent="0.25">
      <c r="A199" s="39"/>
      <c r="B199" s="60"/>
      <c r="C199" s="60"/>
      <c r="D199" s="60"/>
      <c r="E199" s="60"/>
    </row>
    <row r="200" spans="1:5" s="19" customFormat="1" x14ac:dyDescent="0.25">
      <c r="A200" s="39"/>
      <c r="B200" s="60"/>
      <c r="C200" s="60"/>
      <c r="D200" s="60"/>
      <c r="E200" s="60"/>
    </row>
    <row r="201" spans="1:5" s="19" customFormat="1" x14ac:dyDescent="0.25">
      <c r="A201" s="39"/>
      <c r="B201" s="60"/>
      <c r="C201" s="60"/>
      <c r="D201" s="60"/>
      <c r="E201" s="60"/>
    </row>
    <row r="202" spans="1:5" s="19" customFormat="1" x14ac:dyDescent="0.25">
      <c r="A202" s="39"/>
      <c r="B202" s="60"/>
      <c r="C202" s="60"/>
      <c r="D202" s="60"/>
      <c r="E202" s="60"/>
    </row>
    <row r="203" spans="1:5" s="19" customFormat="1" x14ac:dyDescent="0.25">
      <c r="A203" s="39"/>
      <c r="B203" s="60"/>
      <c r="C203" s="60"/>
      <c r="D203" s="60"/>
      <c r="E203" s="60"/>
    </row>
    <row r="204" spans="1:5" s="19" customFormat="1" x14ac:dyDescent="0.25">
      <c r="A204" s="39"/>
      <c r="B204" s="60"/>
      <c r="C204" s="60"/>
      <c r="D204" s="60"/>
      <c r="E204" s="60"/>
    </row>
    <row r="205" spans="1:5" s="19" customFormat="1" x14ac:dyDescent="0.25">
      <c r="A205" s="39"/>
      <c r="B205" s="60"/>
      <c r="C205" s="60"/>
      <c r="D205" s="60"/>
      <c r="E205" s="60"/>
    </row>
    <row r="206" spans="1:5" s="19" customFormat="1" x14ac:dyDescent="0.25">
      <c r="A206" s="39"/>
      <c r="B206" s="60"/>
      <c r="C206" s="60"/>
      <c r="D206" s="60"/>
      <c r="E206" s="60"/>
    </row>
    <row r="207" spans="1:5" s="19" customFormat="1" x14ac:dyDescent="0.25">
      <c r="A207" s="39"/>
      <c r="B207" s="60"/>
      <c r="C207" s="60"/>
      <c r="D207" s="60"/>
      <c r="E207" s="60"/>
    </row>
    <row r="208" spans="1:5" s="19" customFormat="1" x14ac:dyDescent="0.25">
      <c r="A208" s="39"/>
      <c r="B208" s="60"/>
      <c r="C208" s="60"/>
      <c r="D208" s="60"/>
      <c r="E208" s="60"/>
    </row>
    <row r="209" spans="1:5" s="19" customFormat="1" x14ac:dyDescent="0.25">
      <c r="A209" s="39"/>
      <c r="B209" s="60"/>
      <c r="C209" s="60"/>
      <c r="D209" s="60"/>
      <c r="E209" s="60"/>
    </row>
    <row r="210" spans="1:5" s="19" customFormat="1" x14ac:dyDescent="0.25">
      <c r="A210" s="39"/>
      <c r="B210" s="60"/>
      <c r="C210" s="60"/>
      <c r="D210" s="60"/>
      <c r="E210" s="60"/>
    </row>
    <row r="211" spans="1:5" s="19" customFormat="1" x14ac:dyDescent="0.25">
      <c r="A211" s="39"/>
      <c r="B211" s="60"/>
      <c r="C211" s="60"/>
      <c r="D211" s="60"/>
      <c r="E211" s="60"/>
    </row>
    <row r="212" spans="1:5" s="19" customFormat="1" x14ac:dyDescent="0.25">
      <c r="A212" s="39"/>
      <c r="B212" s="60"/>
      <c r="C212" s="60"/>
      <c r="D212" s="60"/>
      <c r="E212" s="60"/>
    </row>
    <row r="213" spans="1:5" s="19" customFormat="1" x14ac:dyDescent="0.25">
      <c r="A213" s="39"/>
      <c r="B213" s="60"/>
      <c r="C213" s="60"/>
      <c r="D213" s="60"/>
      <c r="E213" s="60"/>
    </row>
    <row r="214" spans="1:5" s="19" customFormat="1" x14ac:dyDescent="0.25">
      <c r="A214" s="39"/>
      <c r="B214" s="60"/>
      <c r="C214" s="60"/>
      <c r="D214" s="60"/>
      <c r="E214" s="60"/>
    </row>
    <row r="215" spans="1:5" s="19" customFormat="1" x14ac:dyDescent="0.25">
      <c r="A215" s="39"/>
      <c r="B215" s="60"/>
      <c r="C215" s="60"/>
      <c r="D215" s="60"/>
      <c r="E215" s="60"/>
    </row>
    <row r="216" spans="1:5" s="19" customFormat="1" x14ac:dyDescent="0.25">
      <c r="A216" s="39"/>
      <c r="B216" s="60"/>
      <c r="C216" s="60"/>
      <c r="D216" s="60"/>
      <c r="E216" s="60"/>
    </row>
    <row r="217" spans="1:5" s="19" customFormat="1" x14ac:dyDescent="0.25">
      <c r="A217" s="39"/>
      <c r="B217" s="60"/>
      <c r="C217" s="60"/>
      <c r="D217" s="60"/>
      <c r="E217" s="60"/>
    </row>
    <row r="218" spans="1:5" s="19" customFormat="1" x14ac:dyDescent="0.25">
      <c r="A218" s="39"/>
      <c r="B218" s="60"/>
      <c r="C218" s="60"/>
      <c r="D218" s="60"/>
      <c r="E218" s="60"/>
    </row>
    <row r="219" spans="1:5" s="19" customFormat="1" x14ac:dyDescent="0.25">
      <c r="A219" s="39"/>
      <c r="B219" s="60"/>
      <c r="C219" s="60"/>
      <c r="D219" s="60"/>
      <c r="E219" s="60"/>
    </row>
    <row r="220" spans="1:5" s="19" customFormat="1" x14ac:dyDescent="0.25">
      <c r="A220" s="39"/>
      <c r="B220" s="60"/>
      <c r="C220" s="60"/>
      <c r="D220" s="60"/>
      <c r="E220" s="60"/>
    </row>
    <row r="221" spans="1:5" s="19" customFormat="1" x14ac:dyDescent="0.25">
      <c r="A221" s="39"/>
      <c r="B221" s="60"/>
      <c r="C221" s="60"/>
      <c r="D221" s="60"/>
      <c r="E221" s="60"/>
    </row>
    <row r="222" spans="1:5" s="19" customFormat="1" x14ac:dyDescent="0.25">
      <c r="A222" s="39"/>
      <c r="B222" s="60"/>
      <c r="C222" s="60"/>
      <c r="D222" s="60"/>
      <c r="E222" s="60"/>
    </row>
    <row r="223" spans="1:5" s="19" customFormat="1" x14ac:dyDescent="0.25">
      <c r="A223" s="39"/>
      <c r="B223" s="60"/>
      <c r="C223" s="60"/>
      <c r="D223" s="60"/>
      <c r="E223" s="60"/>
    </row>
    <row r="224" spans="1:5" s="19" customFormat="1" x14ac:dyDescent="0.25">
      <c r="A224" s="39"/>
      <c r="B224" s="60"/>
      <c r="C224" s="60"/>
      <c r="D224" s="60"/>
      <c r="E224" s="60"/>
    </row>
    <row r="225" spans="1:5" s="19" customFormat="1" x14ac:dyDescent="0.25">
      <c r="A225" s="39"/>
      <c r="B225" s="60"/>
      <c r="C225" s="60"/>
      <c r="D225" s="60"/>
      <c r="E225" s="60"/>
    </row>
    <row r="226" spans="1:5" s="19" customFormat="1" x14ac:dyDescent="0.25">
      <c r="A226" s="39"/>
      <c r="B226" s="60"/>
      <c r="C226" s="60"/>
      <c r="D226" s="60"/>
      <c r="E226" s="60"/>
    </row>
    <row r="227" spans="1:5" s="19" customFormat="1" x14ac:dyDescent="0.25">
      <c r="A227" s="39"/>
      <c r="B227" s="60"/>
      <c r="C227" s="60"/>
      <c r="D227" s="60"/>
      <c r="E227" s="60"/>
    </row>
    <row r="228" spans="1:5" s="19" customFormat="1" x14ac:dyDescent="0.25">
      <c r="A228" s="39"/>
      <c r="B228" s="60"/>
      <c r="C228" s="60"/>
      <c r="D228" s="60"/>
      <c r="E228" s="60"/>
    </row>
    <row r="229" spans="1:5" s="19" customFormat="1" x14ac:dyDescent="0.25">
      <c r="A229" s="39"/>
      <c r="B229" s="60"/>
      <c r="C229" s="60"/>
      <c r="D229" s="60"/>
      <c r="E229" s="60"/>
    </row>
    <row r="230" spans="1:5" s="19" customFormat="1" x14ac:dyDescent="0.25">
      <c r="A230" s="39"/>
      <c r="B230" s="60"/>
      <c r="C230" s="60"/>
      <c r="D230" s="60"/>
      <c r="E230" s="60"/>
    </row>
    <row r="231" spans="1:5" s="19" customFormat="1" x14ac:dyDescent="0.25">
      <c r="A231" s="39"/>
      <c r="B231" s="60"/>
      <c r="C231" s="60"/>
      <c r="D231" s="60"/>
      <c r="E231" s="60"/>
    </row>
    <row r="232" spans="1:5" s="19" customFormat="1" x14ac:dyDescent="0.25">
      <c r="A232" s="39"/>
      <c r="B232" s="60"/>
      <c r="C232" s="60"/>
      <c r="D232" s="60"/>
      <c r="E232" s="60"/>
    </row>
    <row r="233" spans="1:5" s="19" customFormat="1" x14ac:dyDescent="0.25">
      <c r="A233" s="39"/>
      <c r="B233" s="60"/>
      <c r="C233" s="60"/>
      <c r="D233" s="60"/>
      <c r="E233" s="60"/>
    </row>
    <row r="234" spans="1:5" s="19" customFormat="1" x14ac:dyDescent="0.25">
      <c r="A234" s="39"/>
      <c r="B234" s="60"/>
      <c r="C234" s="60"/>
      <c r="D234" s="60"/>
      <c r="E234" s="60"/>
    </row>
    <row r="235" spans="1:5" s="19" customFormat="1" x14ac:dyDescent="0.25">
      <c r="A235" s="39"/>
      <c r="B235" s="60"/>
      <c r="C235" s="60"/>
      <c r="D235" s="60"/>
      <c r="E235" s="60"/>
    </row>
    <row r="236" spans="1:5" s="19" customFormat="1" x14ac:dyDescent="0.25">
      <c r="A236" s="39"/>
      <c r="B236" s="60"/>
      <c r="C236" s="60"/>
      <c r="D236" s="60"/>
      <c r="E236" s="60"/>
    </row>
    <row r="237" spans="1:5" s="19" customFormat="1" x14ac:dyDescent="0.25">
      <c r="A237" s="39"/>
      <c r="B237" s="60"/>
      <c r="C237" s="60"/>
      <c r="D237" s="60"/>
      <c r="E237" s="60"/>
    </row>
    <row r="238" spans="1:5" s="19" customFormat="1" x14ac:dyDescent="0.25">
      <c r="A238" s="39"/>
      <c r="B238" s="60"/>
      <c r="C238" s="60"/>
      <c r="D238" s="60"/>
      <c r="E238" s="60"/>
    </row>
    <row r="239" spans="1:5" s="19" customFormat="1" x14ac:dyDescent="0.25">
      <c r="A239" s="39"/>
      <c r="B239" s="60"/>
      <c r="C239" s="60"/>
      <c r="D239" s="60"/>
      <c r="E239" s="60"/>
    </row>
    <row r="240" spans="1:5" s="19" customFormat="1" x14ac:dyDescent="0.25">
      <c r="A240" s="39"/>
      <c r="B240" s="60"/>
      <c r="C240" s="60"/>
      <c r="D240" s="60"/>
      <c r="E240" s="60"/>
    </row>
    <row r="241" spans="1:5" s="19" customFormat="1" x14ac:dyDescent="0.25">
      <c r="A241" s="39"/>
      <c r="B241" s="60"/>
      <c r="C241" s="60"/>
      <c r="D241" s="60"/>
      <c r="E241" s="60"/>
    </row>
    <row r="242" spans="1:5" s="19" customFormat="1" x14ac:dyDescent="0.25">
      <c r="A242" s="39"/>
      <c r="B242" s="60"/>
      <c r="C242" s="60"/>
      <c r="D242" s="60"/>
      <c r="E242" s="60"/>
    </row>
    <row r="243" spans="1:5" s="19" customFormat="1" x14ac:dyDescent="0.25">
      <c r="A243" s="39"/>
      <c r="B243" s="60"/>
      <c r="C243" s="60"/>
      <c r="D243" s="60"/>
      <c r="E243" s="60"/>
    </row>
    <row r="244" spans="1:5" s="19" customFormat="1" x14ac:dyDescent="0.25">
      <c r="A244" s="39"/>
      <c r="B244" s="60"/>
      <c r="C244" s="60"/>
      <c r="D244" s="60"/>
      <c r="E244" s="60"/>
    </row>
    <row r="245" spans="1:5" s="19" customFormat="1" x14ac:dyDescent="0.25">
      <c r="A245" s="39"/>
      <c r="B245" s="60"/>
      <c r="C245" s="60"/>
      <c r="D245" s="60"/>
      <c r="E245" s="60"/>
    </row>
    <row r="246" spans="1:5" s="19" customFormat="1" x14ac:dyDescent="0.25">
      <c r="A246" s="39"/>
      <c r="B246" s="60"/>
      <c r="C246" s="60"/>
      <c r="D246" s="60"/>
      <c r="E246" s="60"/>
    </row>
    <row r="247" spans="1:5" s="19" customFormat="1" x14ac:dyDescent="0.25">
      <c r="A247" s="39"/>
      <c r="B247" s="60"/>
      <c r="C247" s="60"/>
      <c r="D247" s="60"/>
      <c r="E247" s="60"/>
    </row>
    <row r="248" spans="1:5" s="19" customFormat="1" x14ac:dyDescent="0.25">
      <c r="A248" s="39"/>
      <c r="E248" s="60"/>
    </row>
    <row r="249" spans="1:5" s="19" customFormat="1" x14ac:dyDescent="0.25">
      <c r="E249" s="60"/>
    </row>
    <row r="250" spans="1:5" s="19" customFormat="1" x14ac:dyDescent="0.25">
      <c r="E250" s="60"/>
    </row>
    <row r="251" spans="1:5" s="19" customFormat="1" x14ac:dyDescent="0.25">
      <c r="E251" s="60"/>
    </row>
    <row r="252" spans="1:5" s="19" customFormat="1" x14ac:dyDescent="0.25">
      <c r="E252" s="60"/>
    </row>
    <row r="253" spans="1:5" s="19" customFormat="1" x14ac:dyDescent="0.25">
      <c r="E253" s="60"/>
    </row>
    <row r="254" spans="1:5" s="19" customFormat="1" x14ac:dyDescent="0.25">
      <c r="E254" s="60"/>
    </row>
    <row r="255" spans="1:5" s="19" customFormat="1" x14ac:dyDescent="0.25">
      <c r="E255" s="60"/>
    </row>
    <row r="256" spans="1:5" s="19" customFormat="1" x14ac:dyDescent="0.25">
      <c r="E256" s="60"/>
    </row>
    <row r="257" spans="5:5" s="19" customFormat="1" x14ac:dyDescent="0.25">
      <c r="E257" s="60"/>
    </row>
    <row r="258" spans="5:5" s="19" customFormat="1" x14ac:dyDescent="0.25">
      <c r="E258" s="60"/>
    </row>
    <row r="259" spans="5:5" s="19" customFormat="1" x14ac:dyDescent="0.25">
      <c r="E259" s="60"/>
    </row>
    <row r="260" spans="5:5" s="19" customFormat="1" x14ac:dyDescent="0.25">
      <c r="E260" s="60"/>
    </row>
    <row r="261" spans="5:5" x14ac:dyDescent="0.25">
      <c r="E261" s="38"/>
    </row>
    <row r="262" spans="5:5" x14ac:dyDescent="0.25">
      <c r="E262" s="38"/>
    </row>
    <row r="263" spans="5:5" x14ac:dyDescent="0.25">
      <c r="E263" s="38"/>
    </row>
    <row r="264" spans="5:5" x14ac:dyDescent="0.25">
      <c r="E264" s="38"/>
    </row>
    <row r="265" spans="5:5" x14ac:dyDescent="0.25">
      <c r="E265" s="38"/>
    </row>
    <row r="266" spans="5:5" x14ac:dyDescent="0.25">
      <c r="E266" s="38"/>
    </row>
    <row r="267" spans="5:5" x14ac:dyDescent="0.25">
      <c r="E267" s="38"/>
    </row>
    <row r="268" spans="5:5" x14ac:dyDescent="0.25">
      <c r="E268" s="3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topLeftCell="A3" workbookViewId="0">
      <selection activeCell="B146" sqref="B146"/>
    </sheetView>
  </sheetViews>
  <sheetFormatPr baseColWidth="10" defaultColWidth="9.140625" defaultRowHeight="15" x14ac:dyDescent="0.25"/>
  <cols>
    <col min="1" max="1" width="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13">
        <v>3557</v>
      </c>
      <c r="B4" s="114" t="s">
        <v>459</v>
      </c>
      <c r="C4" s="114"/>
      <c r="D4" s="114" t="s">
        <v>459</v>
      </c>
      <c r="E4" s="114" t="s">
        <v>459</v>
      </c>
    </row>
    <row r="5" spans="1:5" s="29" customFormat="1" x14ac:dyDescent="0.25">
      <c r="A5" s="13">
        <v>3585</v>
      </c>
      <c r="B5" s="114" t="s">
        <v>459</v>
      </c>
      <c r="C5" s="114"/>
      <c r="D5" s="114" t="s">
        <v>459</v>
      </c>
      <c r="E5" s="114" t="s">
        <v>459</v>
      </c>
    </row>
    <row r="6" spans="1:5" x14ac:dyDescent="0.25">
      <c r="A6" s="50">
        <v>3597</v>
      </c>
      <c r="B6" s="114" t="s">
        <v>459</v>
      </c>
      <c r="C6" s="114"/>
      <c r="D6" s="114" t="s">
        <v>459</v>
      </c>
      <c r="E6" s="114" t="s">
        <v>459</v>
      </c>
    </row>
    <row r="7" spans="1:5" x14ac:dyDescent="0.25">
      <c r="A7" s="13">
        <v>3536</v>
      </c>
      <c r="B7" s="114" t="s">
        <v>459</v>
      </c>
      <c r="C7" s="114"/>
      <c r="D7" s="114" t="s">
        <v>459</v>
      </c>
      <c r="E7" s="114" t="s">
        <v>459</v>
      </c>
    </row>
    <row r="8" spans="1:5" x14ac:dyDescent="0.25">
      <c r="A8" s="20">
        <v>3614</v>
      </c>
      <c r="B8" s="114" t="s">
        <v>459</v>
      </c>
      <c r="C8" s="114"/>
      <c r="D8" s="114" t="s">
        <v>459</v>
      </c>
      <c r="E8" s="114" t="s">
        <v>459</v>
      </c>
    </row>
    <row r="9" spans="1:5" x14ac:dyDescent="0.25">
      <c r="A9" s="20">
        <v>3608</v>
      </c>
      <c r="B9" s="114" t="s">
        <v>459</v>
      </c>
      <c r="C9" s="114"/>
      <c r="D9" s="114" t="s">
        <v>459</v>
      </c>
      <c r="E9" s="114" t="s">
        <v>459</v>
      </c>
    </row>
    <row r="10" spans="1:5" x14ac:dyDescent="0.25">
      <c r="A10" s="20">
        <v>3611</v>
      </c>
      <c r="B10" s="114" t="s">
        <v>459</v>
      </c>
      <c r="C10" s="114"/>
      <c r="D10" s="114" t="s">
        <v>459</v>
      </c>
      <c r="E10" s="114" t="s">
        <v>459</v>
      </c>
    </row>
    <row r="11" spans="1:5" x14ac:dyDescent="0.25">
      <c r="A11" s="21">
        <v>3598</v>
      </c>
      <c r="B11" s="114" t="s">
        <v>459</v>
      </c>
      <c r="C11" s="114"/>
      <c r="D11" s="114" t="s">
        <v>459</v>
      </c>
      <c r="E11" s="114" t="s">
        <v>459</v>
      </c>
    </row>
    <row r="12" spans="1:5" x14ac:dyDescent="0.25">
      <c r="A12" s="11">
        <v>3598</v>
      </c>
      <c r="B12" s="114" t="s">
        <v>459</v>
      </c>
      <c r="C12" s="114"/>
      <c r="D12" s="114" t="s">
        <v>459</v>
      </c>
      <c r="E12" s="114" t="s">
        <v>459</v>
      </c>
    </row>
    <row r="13" spans="1:5" x14ac:dyDescent="0.25">
      <c r="A13" s="20">
        <v>3610</v>
      </c>
      <c r="B13" s="114" t="s">
        <v>459</v>
      </c>
      <c r="C13" s="114"/>
      <c r="D13" s="114" t="s">
        <v>459</v>
      </c>
      <c r="E13" s="114" t="s">
        <v>459</v>
      </c>
    </row>
    <row r="14" spans="1:5" x14ac:dyDescent="0.25">
      <c r="A14" s="50">
        <v>3599</v>
      </c>
      <c r="B14" s="114" t="s">
        <v>459</v>
      </c>
      <c r="C14" s="114"/>
      <c r="D14" s="114" t="s">
        <v>459</v>
      </c>
      <c r="E14" s="114" t="s">
        <v>459</v>
      </c>
    </row>
    <row r="15" spans="1:5" x14ac:dyDescent="0.25">
      <c r="A15" s="20">
        <v>3615</v>
      </c>
      <c r="B15" s="114" t="s">
        <v>459</v>
      </c>
      <c r="C15" s="114"/>
      <c r="D15" s="114" t="s">
        <v>459</v>
      </c>
      <c r="E15" s="114" t="s">
        <v>459</v>
      </c>
    </row>
    <row r="16" spans="1:5" x14ac:dyDescent="0.25">
      <c r="A16" s="13">
        <v>3538</v>
      </c>
      <c r="B16" s="114" t="s">
        <v>459</v>
      </c>
      <c r="C16" s="114"/>
      <c r="D16" s="114" t="s">
        <v>459</v>
      </c>
      <c r="E16" s="114" t="s">
        <v>459</v>
      </c>
    </row>
    <row r="17" spans="1:5" x14ac:dyDescent="0.25">
      <c r="A17" s="11">
        <v>3595</v>
      </c>
      <c r="B17" s="114" t="s">
        <v>459</v>
      </c>
      <c r="C17" s="114"/>
      <c r="D17" s="114" t="s">
        <v>459</v>
      </c>
      <c r="E17" s="114" t="s">
        <v>459</v>
      </c>
    </row>
    <row r="18" spans="1:5" x14ac:dyDescent="0.25">
      <c r="A18" s="11">
        <v>3589</v>
      </c>
      <c r="B18" s="114" t="s">
        <v>459</v>
      </c>
      <c r="C18" s="114"/>
      <c r="D18" s="114" t="s">
        <v>459</v>
      </c>
      <c r="E18" s="114" t="s">
        <v>459</v>
      </c>
    </row>
    <row r="19" spans="1:5" x14ac:dyDescent="0.25">
      <c r="A19" s="11">
        <v>3590</v>
      </c>
      <c r="B19" s="114" t="s">
        <v>459</v>
      </c>
      <c r="C19" s="114"/>
      <c r="D19" s="114" t="s">
        <v>459</v>
      </c>
      <c r="E19" s="114" t="s">
        <v>459</v>
      </c>
    </row>
    <row r="20" spans="1:5" x14ac:dyDescent="0.25">
      <c r="A20" s="50">
        <v>3606</v>
      </c>
      <c r="B20" s="114" t="s">
        <v>459</v>
      </c>
      <c r="C20" s="114"/>
      <c r="D20" s="114" t="s">
        <v>459</v>
      </c>
      <c r="E20" s="114" t="s">
        <v>459</v>
      </c>
    </row>
    <row r="21" spans="1:5" x14ac:dyDescent="0.25">
      <c r="A21" s="20">
        <v>3605</v>
      </c>
      <c r="B21" s="114" t="s">
        <v>459</v>
      </c>
      <c r="C21" s="114"/>
      <c r="D21" s="114" t="s">
        <v>459</v>
      </c>
      <c r="E21" s="114" t="s">
        <v>459</v>
      </c>
    </row>
    <row r="22" spans="1:5" x14ac:dyDescent="0.25">
      <c r="A22" s="20">
        <v>3621</v>
      </c>
      <c r="B22" s="114" t="s">
        <v>459</v>
      </c>
      <c r="C22" s="114"/>
      <c r="D22" s="114" t="s">
        <v>459</v>
      </c>
      <c r="E22" s="114" t="s">
        <v>459</v>
      </c>
    </row>
    <row r="23" spans="1:5" x14ac:dyDescent="0.25">
      <c r="A23" s="20">
        <v>3622</v>
      </c>
      <c r="B23" s="114" t="s">
        <v>459</v>
      </c>
      <c r="C23" s="114"/>
      <c r="D23" s="114" t="s">
        <v>459</v>
      </c>
      <c r="E23" s="114" t="s">
        <v>459</v>
      </c>
    </row>
    <row r="24" spans="1:5" x14ac:dyDescent="0.25">
      <c r="A24" s="50">
        <v>3637</v>
      </c>
      <c r="B24" s="114" t="s">
        <v>459</v>
      </c>
      <c r="C24" s="114"/>
      <c r="D24" s="114" t="s">
        <v>459</v>
      </c>
      <c r="E24" s="114" t="s">
        <v>459</v>
      </c>
    </row>
    <row r="25" spans="1:5" x14ac:dyDescent="0.25">
      <c r="A25" s="50">
        <v>3586</v>
      </c>
      <c r="B25" s="114" t="s">
        <v>459</v>
      </c>
      <c r="C25" s="114"/>
      <c r="D25" s="114" t="s">
        <v>459</v>
      </c>
      <c r="E25" s="114" t="s">
        <v>459</v>
      </c>
    </row>
    <row r="26" spans="1:5" x14ac:dyDescent="0.25">
      <c r="A26" s="21">
        <v>3625</v>
      </c>
      <c r="B26" s="114" t="s">
        <v>459</v>
      </c>
      <c r="C26" s="114"/>
      <c r="D26" s="114" t="s">
        <v>459</v>
      </c>
      <c r="E26" s="114" t="s">
        <v>459</v>
      </c>
    </row>
    <row r="27" spans="1:5" x14ac:dyDescent="0.25">
      <c r="A27" s="13">
        <v>3602</v>
      </c>
      <c r="B27" s="114" t="s">
        <v>459</v>
      </c>
      <c r="C27" s="114"/>
      <c r="D27" s="114" t="s">
        <v>459</v>
      </c>
      <c r="E27" s="114" t="s">
        <v>459</v>
      </c>
    </row>
    <row r="28" spans="1:5" x14ac:dyDescent="0.25">
      <c r="A28" s="50">
        <v>3643</v>
      </c>
      <c r="B28" s="114" t="s">
        <v>459</v>
      </c>
      <c r="C28" s="114"/>
      <c r="D28" s="114" t="s">
        <v>459</v>
      </c>
      <c r="E28" s="114" t="s">
        <v>459</v>
      </c>
    </row>
    <row r="29" spans="1:5" x14ac:dyDescent="0.25">
      <c r="A29" s="50">
        <v>3588</v>
      </c>
      <c r="B29" s="114" t="s">
        <v>459</v>
      </c>
      <c r="C29" s="114"/>
      <c r="D29" s="114" t="s">
        <v>459</v>
      </c>
      <c r="E29" s="114" t="s">
        <v>459</v>
      </c>
    </row>
    <row r="30" spans="1:5" x14ac:dyDescent="0.25">
      <c r="A30" s="20">
        <v>3636</v>
      </c>
      <c r="B30" s="114" t="s">
        <v>459</v>
      </c>
      <c r="C30" s="114"/>
      <c r="D30" s="114" t="s">
        <v>459</v>
      </c>
      <c r="E30" s="114" t="s">
        <v>459</v>
      </c>
    </row>
    <row r="31" spans="1:5" x14ac:dyDescent="0.25">
      <c r="A31" s="42">
        <v>3645</v>
      </c>
      <c r="B31" s="114" t="s">
        <v>459</v>
      </c>
      <c r="C31" s="114"/>
      <c r="D31" s="114" t="s">
        <v>459</v>
      </c>
      <c r="E31" s="114" t="s">
        <v>459</v>
      </c>
    </row>
    <row r="32" spans="1:5" x14ac:dyDescent="0.25">
      <c r="A32" s="50">
        <v>3632</v>
      </c>
      <c r="B32" s="114" t="s">
        <v>459</v>
      </c>
      <c r="C32" s="114"/>
      <c r="D32" s="114" t="s">
        <v>459</v>
      </c>
      <c r="E32" s="114" t="s">
        <v>459</v>
      </c>
    </row>
    <row r="33" spans="1:5" x14ac:dyDescent="0.25">
      <c r="A33" s="42">
        <v>3607</v>
      </c>
      <c r="B33" s="114" t="s">
        <v>459</v>
      </c>
      <c r="C33" s="114"/>
      <c r="D33" s="114" t="s">
        <v>459</v>
      </c>
      <c r="E33" s="114" t="s">
        <v>459</v>
      </c>
    </row>
    <row r="34" spans="1:5" x14ac:dyDescent="0.25">
      <c r="A34" s="42">
        <v>3600</v>
      </c>
      <c r="B34" s="114" t="s">
        <v>459</v>
      </c>
      <c r="C34" s="114"/>
      <c r="D34" s="114" t="s">
        <v>459</v>
      </c>
      <c r="E34" s="114" t="s">
        <v>459</v>
      </c>
    </row>
    <row r="35" spans="1:5" x14ac:dyDescent="0.25">
      <c r="A35" s="42">
        <v>3555</v>
      </c>
      <c r="B35" s="114" t="s">
        <v>459</v>
      </c>
      <c r="C35" s="114"/>
      <c r="D35" s="114" t="s">
        <v>459</v>
      </c>
      <c r="E35" s="114" t="s">
        <v>459</v>
      </c>
    </row>
    <row r="36" spans="1:5" x14ac:dyDescent="0.25">
      <c r="A36" s="7">
        <v>3451</v>
      </c>
      <c r="B36" s="114" t="s">
        <v>459</v>
      </c>
      <c r="C36" s="114"/>
      <c r="D36" s="114" t="s">
        <v>459</v>
      </c>
      <c r="E36" s="114" t="s">
        <v>459</v>
      </c>
    </row>
    <row r="37" spans="1:5" x14ac:dyDescent="0.25">
      <c r="A37" s="13">
        <v>3561</v>
      </c>
      <c r="B37" s="114" t="s">
        <v>459</v>
      </c>
      <c r="C37" s="114"/>
      <c r="D37" s="114" t="s">
        <v>459</v>
      </c>
      <c r="E37" s="114" t="s">
        <v>459</v>
      </c>
    </row>
    <row r="38" spans="1:5" x14ac:dyDescent="0.25">
      <c r="A38" s="7">
        <v>3452</v>
      </c>
      <c r="B38" s="114" t="s">
        <v>459</v>
      </c>
      <c r="C38" s="114"/>
      <c r="D38" s="114" t="s">
        <v>459</v>
      </c>
      <c r="E38" s="114" t="s">
        <v>459</v>
      </c>
    </row>
    <row r="39" spans="1:5" x14ac:dyDescent="0.25">
      <c r="A39" s="20">
        <v>3596</v>
      </c>
      <c r="B39" s="114" t="s">
        <v>459</v>
      </c>
      <c r="C39" s="114"/>
      <c r="D39" s="114" t="s">
        <v>459</v>
      </c>
      <c r="E39" s="114" t="s">
        <v>459</v>
      </c>
    </row>
    <row r="40" spans="1:5" x14ac:dyDescent="0.25">
      <c r="A40" s="13">
        <v>3509</v>
      </c>
      <c r="B40" s="114" t="s">
        <v>459</v>
      </c>
      <c r="C40" s="114"/>
      <c r="D40" s="114" t="s">
        <v>459</v>
      </c>
      <c r="E40" s="114" t="s">
        <v>459</v>
      </c>
    </row>
    <row r="41" spans="1:5" x14ac:dyDescent="0.25">
      <c r="A41" s="21">
        <v>3619</v>
      </c>
      <c r="B41" s="114" t="s">
        <v>459</v>
      </c>
      <c r="C41" s="114"/>
      <c r="D41" s="114" t="s">
        <v>459</v>
      </c>
      <c r="E41" s="114" t="s">
        <v>459</v>
      </c>
    </row>
    <row r="42" spans="1:5" x14ac:dyDescent="0.25">
      <c r="A42" s="7">
        <v>3450</v>
      </c>
      <c r="B42" s="114" t="s">
        <v>459</v>
      </c>
      <c r="C42" s="114"/>
      <c r="D42" s="114" t="s">
        <v>459</v>
      </c>
      <c r="E42" s="114" t="s">
        <v>459</v>
      </c>
    </row>
    <row r="43" spans="1:5" x14ac:dyDescent="0.25">
      <c r="A43" s="7">
        <v>3449</v>
      </c>
      <c r="B43" s="114" t="s">
        <v>459</v>
      </c>
      <c r="C43" s="114"/>
      <c r="D43" s="114" t="s">
        <v>459</v>
      </c>
      <c r="E43" s="114" t="s">
        <v>459</v>
      </c>
    </row>
    <row r="44" spans="1:5" x14ac:dyDescent="0.25">
      <c r="A44" s="13">
        <v>3570</v>
      </c>
      <c r="B44" s="114" t="s">
        <v>459</v>
      </c>
      <c r="C44" s="114"/>
      <c r="D44" s="114" t="s">
        <v>459</v>
      </c>
      <c r="E44" s="114" t="s">
        <v>459</v>
      </c>
    </row>
    <row r="45" spans="1:5" x14ac:dyDescent="0.25">
      <c r="A45" s="13">
        <v>3510</v>
      </c>
      <c r="B45" s="114" t="s">
        <v>459</v>
      </c>
      <c r="C45" s="114"/>
      <c r="D45" s="114" t="s">
        <v>459</v>
      </c>
      <c r="E45" s="114" t="s">
        <v>459</v>
      </c>
    </row>
    <row r="46" spans="1:5" x14ac:dyDescent="0.25">
      <c r="A46" s="13">
        <v>3546</v>
      </c>
      <c r="B46" s="114" t="s">
        <v>459</v>
      </c>
      <c r="C46" s="114"/>
      <c r="D46" s="114" t="s">
        <v>459</v>
      </c>
      <c r="E46" s="114" t="s">
        <v>459</v>
      </c>
    </row>
    <row r="47" spans="1:5" x14ac:dyDescent="0.25">
      <c r="A47" s="13">
        <v>3542</v>
      </c>
      <c r="B47" s="114" t="s">
        <v>459</v>
      </c>
      <c r="C47" s="114"/>
      <c r="D47" s="114" t="s">
        <v>459</v>
      </c>
      <c r="E47" s="114" t="s">
        <v>459</v>
      </c>
    </row>
    <row r="48" spans="1:5" x14ac:dyDescent="0.25">
      <c r="A48" s="7">
        <v>3444</v>
      </c>
      <c r="B48" s="114" t="s">
        <v>459</v>
      </c>
      <c r="C48" s="114"/>
      <c r="D48" s="114" t="s">
        <v>459</v>
      </c>
      <c r="E48" s="114" t="s">
        <v>459</v>
      </c>
    </row>
    <row r="49" spans="1:5" x14ac:dyDescent="0.25">
      <c r="A49" s="7">
        <v>3446</v>
      </c>
      <c r="B49" s="114" t="s">
        <v>459</v>
      </c>
      <c r="C49" s="114"/>
      <c r="D49" s="114" t="s">
        <v>459</v>
      </c>
      <c r="E49" s="114" t="s">
        <v>459</v>
      </c>
    </row>
    <row r="50" spans="1:5" x14ac:dyDescent="0.25">
      <c r="A50" s="13">
        <v>3572</v>
      </c>
      <c r="B50" s="114" t="s">
        <v>459</v>
      </c>
      <c r="C50" s="114"/>
      <c r="D50" s="114" t="s">
        <v>459</v>
      </c>
      <c r="E50" s="114" t="s">
        <v>459</v>
      </c>
    </row>
    <row r="51" spans="1:5" x14ac:dyDescent="0.25">
      <c r="A51" s="13">
        <v>3635</v>
      </c>
      <c r="B51" s="114" t="s">
        <v>459</v>
      </c>
      <c r="C51" s="114"/>
      <c r="D51" s="114" t="s">
        <v>459</v>
      </c>
      <c r="E51" s="114" t="s">
        <v>459</v>
      </c>
    </row>
    <row r="52" spans="1:5" x14ac:dyDescent="0.25">
      <c r="A52" s="20">
        <v>3647</v>
      </c>
      <c r="B52" s="114" t="s">
        <v>459</v>
      </c>
      <c r="C52" s="114"/>
      <c r="D52" s="114" t="s">
        <v>459</v>
      </c>
      <c r="E52" s="114" t="s">
        <v>459</v>
      </c>
    </row>
    <row r="53" spans="1:5" x14ac:dyDescent="0.25">
      <c r="A53" s="20">
        <v>3640</v>
      </c>
      <c r="B53" s="114" t="s">
        <v>459</v>
      </c>
      <c r="C53" s="114"/>
      <c r="D53" s="114" t="s">
        <v>459</v>
      </c>
      <c r="E53" s="114" t="s">
        <v>459</v>
      </c>
    </row>
    <row r="54" spans="1:5" x14ac:dyDescent="0.25">
      <c r="A54" s="21">
        <v>3624</v>
      </c>
      <c r="B54" s="114" t="s">
        <v>459</v>
      </c>
      <c r="C54" s="114"/>
      <c r="D54" s="114" t="s">
        <v>459</v>
      </c>
      <c r="E54" s="114" t="s">
        <v>459</v>
      </c>
    </row>
    <row r="55" spans="1:5" x14ac:dyDescent="0.25">
      <c r="A55" s="21">
        <v>3604</v>
      </c>
      <c r="B55" s="114" t="s">
        <v>459</v>
      </c>
      <c r="C55" s="114"/>
      <c r="D55" s="114" t="s">
        <v>459</v>
      </c>
      <c r="E55" s="114" t="s">
        <v>459</v>
      </c>
    </row>
    <row r="56" spans="1:5" x14ac:dyDescent="0.25">
      <c r="A56" s="88">
        <v>3623</v>
      </c>
      <c r="B56" s="114" t="s">
        <v>459</v>
      </c>
      <c r="C56" s="114"/>
      <c r="D56" s="114" t="s">
        <v>459</v>
      </c>
      <c r="E56" s="114" t="s">
        <v>459</v>
      </c>
    </row>
    <row r="57" spans="1:5" x14ac:dyDescent="0.25">
      <c r="A57" s="20">
        <v>3617</v>
      </c>
      <c r="B57" s="114" t="s">
        <v>459</v>
      </c>
      <c r="C57" s="114"/>
      <c r="D57" s="114" t="s">
        <v>459</v>
      </c>
      <c r="E57" s="114" t="s">
        <v>459</v>
      </c>
    </row>
    <row r="58" spans="1:5" x14ac:dyDescent="0.25">
      <c r="A58" s="20">
        <v>3656</v>
      </c>
      <c r="B58" s="114" t="s">
        <v>459</v>
      </c>
      <c r="C58" s="114"/>
      <c r="D58" s="114" t="s">
        <v>459</v>
      </c>
      <c r="E58" s="114" t="s">
        <v>459</v>
      </c>
    </row>
    <row r="59" spans="1:5" x14ac:dyDescent="0.25">
      <c r="A59" s="42">
        <v>3579</v>
      </c>
      <c r="B59" s="114" t="s">
        <v>459</v>
      </c>
      <c r="C59" s="114"/>
      <c r="D59" s="114" t="s">
        <v>459</v>
      </c>
      <c r="E59" s="114" t="s">
        <v>459</v>
      </c>
    </row>
    <row r="60" spans="1:5" x14ac:dyDescent="0.25">
      <c r="A60" s="20">
        <v>3652</v>
      </c>
      <c r="B60" s="114" t="s">
        <v>459</v>
      </c>
      <c r="C60" s="114"/>
      <c r="D60" s="114" t="s">
        <v>459</v>
      </c>
      <c r="E60" s="114" t="s">
        <v>459</v>
      </c>
    </row>
    <row r="61" spans="1:5" x14ac:dyDescent="0.25">
      <c r="A61" s="50">
        <v>3587</v>
      </c>
      <c r="B61" s="114" t="s">
        <v>459</v>
      </c>
      <c r="C61" s="114"/>
      <c r="D61" s="114" t="s">
        <v>459</v>
      </c>
      <c r="E61" s="114" t="s">
        <v>459</v>
      </c>
    </row>
    <row r="62" spans="1:5" x14ac:dyDescent="0.25">
      <c r="A62" s="50">
        <v>3655</v>
      </c>
      <c r="B62" s="114" t="s">
        <v>459</v>
      </c>
      <c r="C62" s="114"/>
      <c r="D62" s="114" t="s">
        <v>459</v>
      </c>
      <c r="E62" s="114" t="s">
        <v>459</v>
      </c>
    </row>
    <row r="63" spans="1:5" x14ac:dyDescent="0.25">
      <c r="A63" s="13">
        <v>3646</v>
      </c>
      <c r="B63" s="114" t="s">
        <v>459</v>
      </c>
      <c r="C63" s="114"/>
      <c r="D63" s="114" t="s">
        <v>459</v>
      </c>
      <c r="E63" s="114" t="s">
        <v>459</v>
      </c>
    </row>
    <row r="64" spans="1:5" x14ac:dyDescent="0.25">
      <c r="A64" s="50">
        <v>3660</v>
      </c>
      <c r="B64" s="114" t="s">
        <v>459</v>
      </c>
      <c r="C64" s="114"/>
      <c r="D64" s="114" t="s">
        <v>459</v>
      </c>
      <c r="E64" s="114" t="s">
        <v>459</v>
      </c>
    </row>
    <row r="65" spans="1:5" x14ac:dyDescent="0.25">
      <c r="A65" s="21">
        <v>3603</v>
      </c>
      <c r="B65" s="114" t="s">
        <v>459</v>
      </c>
      <c r="C65" s="114"/>
      <c r="D65" s="114" t="s">
        <v>459</v>
      </c>
      <c r="E65" s="114" t="s">
        <v>459</v>
      </c>
    </row>
    <row r="66" spans="1:5" x14ac:dyDescent="0.25">
      <c r="A66" s="42">
        <v>3662</v>
      </c>
      <c r="B66" s="114" t="s">
        <v>459</v>
      </c>
      <c r="C66" s="114"/>
      <c r="D66" s="114" t="s">
        <v>459</v>
      </c>
      <c r="E66" s="114" t="s">
        <v>459</v>
      </c>
    </row>
    <row r="67" spans="1:5" x14ac:dyDescent="0.25">
      <c r="A67" s="13">
        <v>3657</v>
      </c>
      <c r="B67" s="114" t="s">
        <v>459</v>
      </c>
      <c r="C67" s="114"/>
      <c r="D67" s="114" t="s">
        <v>459</v>
      </c>
      <c r="E67" s="114" t="s">
        <v>459</v>
      </c>
    </row>
    <row r="68" spans="1:5" x14ac:dyDescent="0.25">
      <c r="A68" s="11">
        <v>3626</v>
      </c>
      <c r="B68" s="114" t="s">
        <v>459</v>
      </c>
      <c r="C68" s="114"/>
      <c r="D68" s="114" t="s">
        <v>459</v>
      </c>
      <c r="E68" s="114" t="s">
        <v>459</v>
      </c>
    </row>
    <row r="69" spans="1:5" x14ac:dyDescent="0.25">
      <c r="A69" s="20">
        <v>3618</v>
      </c>
      <c r="B69" s="114" t="s">
        <v>459</v>
      </c>
      <c r="C69" s="114"/>
      <c r="D69" s="114" t="s">
        <v>459</v>
      </c>
      <c r="E69" s="114" t="s">
        <v>459</v>
      </c>
    </row>
    <row r="70" spans="1:5" x14ac:dyDescent="0.25">
      <c r="A70" s="50">
        <v>3541</v>
      </c>
      <c r="B70" s="114" t="s">
        <v>459</v>
      </c>
      <c r="C70" s="114"/>
      <c r="D70" s="114" t="s">
        <v>459</v>
      </c>
      <c r="E70" s="114" t="s">
        <v>459</v>
      </c>
    </row>
    <row r="71" spans="1:5" x14ac:dyDescent="0.25">
      <c r="A71" s="20">
        <v>3667</v>
      </c>
      <c r="B71" s="114" t="s">
        <v>459</v>
      </c>
      <c r="C71" s="114"/>
      <c r="D71" s="114" t="s">
        <v>459</v>
      </c>
      <c r="E71" s="114" t="s">
        <v>459</v>
      </c>
    </row>
    <row r="72" spans="1:5" x14ac:dyDescent="0.25">
      <c r="A72" s="20">
        <v>3674</v>
      </c>
      <c r="B72" s="114" t="s">
        <v>459</v>
      </c>
      <c r="C72" s="114"/>
      <c r="D72" s="114" t="s">
        <v>459</v>
      </c>
      <c r="E72" s="114" t="s">
        <v>459</v>
      </c>
    </row>
    <row r="73" spans="1:5" x14ac:dyDescent="0.25">
      <c r="A73" s="11">
        <v>3676</v>
      </c>
      <c r="B73" s="114" t="s">
        <v>459</v>
      </c>
      <c r="C73" s="114"/>
      <c r="D73" s="114" t="s">
        <v>459</v>
      </c>
      <c r="E73" s="114" t="s">
        <v>459</v>
      </c>
    </row>
    <row r="74" spans="1:5" x14ac:dyDescent="0.25">
      <c r="A74" s="13">
        <v>3685</v>
      </c>
      <c r="B74" s="114" t="s">
        <v>459</v>
      </c>
      <c r="C74" s="114"/>
      <c r="D74" s="114" t="s">
        <v>459</v>
      </c>
      <c r="E74" s="114" t="s">
        <v>459</v>
      </c>
    </row>
    <row r="75" spans="1:5" x14ac:dyDescent="0.25">
      <c r="A75" s="20">
        <v>3694</v>
      </c>
      <c r="B75" s="114" t="s">
        <v>459</v>
      </c>
      <c r="C75" s="114"/>
      <c r="D75" s="114" t="s">
        <v>459</v>
      </c>
      <c r="E75" s="114" t="s">
        <v>459</v>
      </c>
    </row>
    <row r="76" spans="1:5" x14ac:dyDescent="0.25">
      <c r="A76" s="42">
        <v>3683</v>
      </c>
      <c r="B76" s="114" t="s">
        <v>459</v>
      </c>
      <c r="C76" s="114"/>
      <c r="D76" s="114" t="s">
        <v>459</v>
      </c>
      <c r="E76" s="114" t="s">
        <v>459</v>
      </c>
    </row>
    <row r="77" spans="1:5" x14ac:dyDescent="0.25">
      <c r="A77" s="11">
        <v>3690</v>
      </c>
      <c r="B77" s="114" t="s">
        <v>459</v>
      </c>
      <c r="C77" s="114"/>
      <c r="D77" s="114" t="s">
        <v>459</v>
      </c>
      <c r="E77" s="114" t="s">
        <v>459</v>
      </c>
    </row>
    <row r="78" spans="1:5" x14ac:dyDescent="0.25">
      <c r="A78" s="20">
        <v>3687</v>
      </c>
      <c r="B78" s="114" t="s">
        <v>459</v>
      </c>
      <c r="C78" s="114"/>
      <c r="D78" s="114" t="s">
        <v>459</v>
      </c>
      <c r="E78" s="114" t="s">
        <v>459</v>
      </c>
    </row>
    <row r="79" spans="1:5" x14ac:dyDescent="0.25">
      <c r="A79" s="11">
        <v>3661</v>
      </c>
      <c r="B79" s="114" t="s">
        <v>459</v>
      </c>
      <c r="C79" s="114"/>
      <c r="D79" s="114" t="s">
        <v>459</v>
      </c>
      <c r="E79" s="114" t="s">
        <v>459</v>
      </c>
    </row>
    <row r="80" spans="1:5" x14ac:dyDescent="0.25">
      <c r="A80" s="11">
        <v>3666</v>
      </c>
      <c r="B80" s="114" t="s">
        <v>459</v>
      </c>
      <c r="C80" s="114"/>
      <c r="D80" s="114" t="s">
        <v>459</v>
      </c>
      <c r="E80" s="114" t="s">
        <v>459</v>
      </c>
    </row>
    <row r="81" spans="1:5" x14ac:dyDescent="0.25">
      <c r="A81" s="11">
        <v>3692</v>
      </c>
      <c r="B81" s="114" t="s">
        <v>459</v>
      </c>
      <c r="C81" s="114"/>
      <c r="D81" s="114" t="s">
        <v>459</v>
      </c>
      <c r="E81" s="114" t="s">
        <v>459</v>
      </c>
    </row>
    <row r="82" spans="1:5" x14ac:dyDescent="0.25">
      <c r="A82" s="11">
        <v>3695</v>
      </c>
      <c r="B82" s="114" t="s">
        <v>459</v>
      </c>
      <c r="C82" s="114"/>
      <c r="D82" s="114" t="s">
        <v>459</v>
      </c>
      <c r="E82" s="114" t="s">
        <v>459</v>
      </c>
    </row>
    <row r="83" spans="1:5" x14ac:dyDescent="0.25">
      <c r="A83" s="13">
        <v>3682</v>
      </c>
      <c r="B83" s="114" t="s">
        <v>459</v>
      </c>
      <c r="C83" s="114"/>
      <c r="D83" s="114" t="s">
        <v>459</v>
      </c>
      <c r="E83" s="114" t="s">
        <v>459</v>
      </c>
    </row>
    <row r="84" spans="1:5" x14ac:dyDescent="0.25">
      <c r="A84" s="50">
        <v>3697</v>
      </c>
      <c r="B84" s="114" t="s">
        <v>459</v>
      </c>
      <c r="C84" s="114"/>
      <c r="D84" s="114" t="s">
        <v>459</v>
      </c>
      <c r="E84" s="114" t="s">
        <v>459</v>
      </c>
    </row>
    <row r="85" spans="1:5" x14ac:dyDescent="0.25">
      <c r="A85" s="50">
        <v>3680</v>
      </c>
      <c r="B85" s="114" t="s">
        <v>459</v>
      </c>
      <c r="C85" s="114"/>
      <c r="D85" s="114" t="s">
        <v>459</v>
      </c>
      <c r="E85" s="114" t="s">
        <v>459</v>
      </c>
    </row>
    <row r="86" spans="1:5" x14ac:dyDescent="0.25">
      <c r="A86" s="11">
        <v>3693</v>
      </c>
      <c r="B86" s="114" t="s">
        <v>459</v>
      </c>
      <c r="C86" s="114"/>
      <c r="D86" s="114" t="s">
        <v>459</v>
      </c>
      <c r="E86" s="114" t="s">
        <v>459</v>
      </c>
    </row>
    <row r="87" spans="1:5" x14ac:dyDescent="0.25">
      <c r="A87" s="42">
        <v>3642</v>
      </c>
      <c r="B87" s="114" t="s">
        <v>459</v>
      </c>
      <c r="C87" s="114"/>
      <c r="D87" s="114" t="s">
        <v>459</v>
      </c>
      <c r="E87" s="114" t="s">
        <v>459</v>
      </c>
    </row>
    <row r="88" spans="1:5" x14ac:dyDescent="0.25">
      <c r="A88" s="13">
        <v>3689</v>
      </c>
      <c r="B88" s="114" t="s">
        <v>459</v>
      </c>
      <c r="C88" s="114"/>
      <c r="D88" s="114" t="s">
        <v>459</v>
      </c>
      <c r="E88" s="114" t="s">
        <v>459</v>
      </c>
    </row>
    <row r="89" spans="1:5" x14ac:dyDescent="0.25">
      <c r="A89" s="42">
        <v>3698</v>
      </c>
      <c r="B89" s="114" t="s">
        <v>459</v>
      </c>
      <c r="C89" s="114"/>
      <c r="D89" s="114" t="s">
        <v>459</v>
      </c>
      <c r="E89" s="114" t="s">
        <v>459</v>
      </c>
    </row>
    <row r="90" spans="1:5" x14ac:dyDescent="0.25">
      <c r="A90" s="42">
        <v>3659</v>
      </c>
      <c r="B90" s="114" t="s">
        <v>459</v>
      </c>
      <c r="C90" s="114"/>
      <c r="D90" s="114" t="s">
        <v>459</v>
      </c>
      <c r="E90" s="114" t="s">
        <v>459</v>
      </c>
    </row>
    <row r="91" spans="1:5" x14ac:dyDescent="0.25">
      <c r="A91" s="50">
        <v>3703</v>
      </c>
      <c r="B91" s="114" t="s">
        <v>459</v>
      </c>
      <c r="C91" s="114"/>
      <c r="D91" s="114" t="s">
        <v>459</v>
      </c>
      <c r="E91" s="114" t="s">
        <v>459</v>
      </c>
    </row>
    <row r="92" spans="1:5" x14ac:dyDescent="0.25">
      <c r="A92" s="11">
        <v>3671</v>
      </c>
      <c r="B92" s="114" t="s">
        <v>459</v>
      </c>
      <c r="C92" s="114"/>
      <c r="D92" s="114" t="s">
        <v>459</v>
      </c>
      <c r="E92" s="114" t="s">
        <v>459</v>
      </c>
    </row>
    <row r="93" spans="1:5" x14ac:dyDescent="0.25">
      <c r="A93" s="50">
        <v>3681</v>
      </c>
      <c r="B93" s="114" t="s">
        <v>459</v>
      </c>
      <c r="C93" s="114"/>
      <c r="D93" s="114" t="s">
        <v>459</v>
      </c>
      <c r="E93" s="114" t="s">
        <v>459</v>
      </c>
    </row>
    <row r="94" spans="1:5" x14ac:dyDescent="0.25">
      <c r="A94" s="20">
        <v>3705</v>
      </c>
      <c r="B94" s="114" t="s">
        <v>459</v>
      </c>
      <c r="C94" s="114"/>
      <c r="D94" s="114" t="s">
        <v>459</v>
      </c>
      <c r="E94" s="114" t="s">
        <v>459</v>
      </c>
    </row>
    <row r="95" spans="1:5" x14ac:dyDescent="0.25">
      <c r="A95" s="13">
        <v>3699</v>
      </c>
      <c r="B95" s="114" t="s">
        <v>459</v>
      </c>
      <c r="C95" s="114"/>
      <c r="D95" s="114" t="s">
        <v>459</v>
      </c>
      <c r="E95" s="114" t="s">
        <v>459</v>
      </c>
    </row>
    <row r="96" spans="1:5" x14ac:dyDescent="0.25">
      <c r="A96" s="11">
        <v>3574</v>
      </c>
      <c r="B96" s="114" t="s">
        <v>459</v>
      </c>
      <c r="C96" s="114"/>
      <c r="D96" s="114" t="s">
        <v>459</v>
      </c>
      <c r="E96" s="114" t="s">
        <v>459</v>
      </c>
    </row>
    <row r="97" spans="1:5" x14ac:dyDescent="0.25">
      <c r="A97" s="11">
        <v>3704</v>
      </c>
      <c r="B97" s="114" t="s">
        <v>459</v>
      </c>
      <c r="C97" s="114"/>
      <c r="D97" s="114" t="s">
        <v>459</v>
      </c>
      <c r="E97" s="114" t="s">
        <v>459</v>
      </c>
    </row>
    <row r="98" spans="1:5" x14ac:dyDescent="0.25">
      <c r="A98" s="42">
        <v>3684</v>
      </c>
      <c r="B98" s="114" t="s">
        <v>459</v>
      </c>
      <c r="C98" s="114"/>
      <c r="D98" s="114" t="s">
        <v>459</v>
      </c>
      <c r="E98" s="114" t="s">
        <v>459</v>
      </c>
    </row>
    <row r="99" spans="1:5" x14ac:dyDescent="0.25">
      <c r="A99" s="20">
        <v>3641</v>
      </c>
      <c r="B99" s="114" t="s">
        <v>459</v>
      </c>
      <c r="C99" s="114"/>
      <c r="D99" s="114" t="s">
        <v>459</v>
      </c>
      <c r="E99" s="114" t="s">
        <v>459</v>
      </c>
    </row>
    <row r="100" spans="1:5" x14ac:dyDescent="0.25">
      <c r="A100" s="20">
        <v>3672</v>
      </c>
      <c r="B100" s="114" t="s">
        <v>459</v>
      </c>
      <c r="C100" s="114"/>
      <c r="D100" s="114" t="s">
        <v>459</v>
      </c>
      <c r="E100" s="114" t="s">
        <v>459</v>
      </c>
    </row>
    <row r="101" spans="1:5" x14ac:dyDescent="0.25">
      <c r="A101" s="50">
        <v>3706</v>
      </c>
      <c r="B101" s="114" t="s">
        <v>459</v>
      </c>
      <c r="C101" s="114"/>
      <c r="D101" s="114" t="s">
        <v>459</v>
      </c>
      <c r="E101" s="114" t="s">
        <v>459</v>
      </c>
    </row>
    <row r="102" spans="1:5" x14ac:dyDescent="0.25">
      <c r="A102" s="20">
        <v>3696</v>
      </c>
      <c r="B102" s="114" t="s">
        <v>459</v>
      </c>
      <c r="C102" s="114"/>
      <c r="D102" s="114" t="s">
        <v>459</v>
      </c>
      <c r="E102" s="114" t="s">
        <v>459</v>
      </c>
    </row>
    <row r="103" spans="1:5" x14ac:dyDescent="0.25">
      <c r="A103" s="42">
        <v>3718</v>
      </c>
      <c r="B103" s="114" t="s">
        <v>459</v>
      </c>
      <c r="C103" s="114"/>
      <c r="D103" s="114" t="s">
        <v>459</v>
      </c>
      <c r="E103" s="114" t="s">
        <v>459</v>
      </c>
    </row>
    <row r="104" spans="1:5" x14ac:dyDescent="0.25">
      <c r="A104" s="20">
        <v>3717</v>
      </c>
      <c r="B104" s="114" t="s">
        <v>459</v>
      </c>
      <c r="C104" s="114"/>
      <c r="D104" s="114" t="s">
        <v>459</v>
      </c>
      <c r="E104" s="114" t="s">
        <v>459</v>
      </c>
    </row>
    <row r="105" spans="1:5" x14ac:dyDescent="0.25">
      <c r="A105" s="11">
        <v>3721</v>
      </c>
      <c r="B105" s="114" t="s">
        <v>459</v>
      </c>
      <c r="C105" s="114"/>
      <c r="D105" s="114" t="s">
        <v>459</v>
      </c>
      <c r="E105" s="114" t="s">
        <v>459</v>
      </c>
    </row>
    <row r="106" spans="1:5" x14ac:dyDescent="0.25">
      <c r="A106" s="11">
        <v>3722</v>
      </c>
      <c r="B106" s="114" t="s">
        <v>459</v>
      </c>
      <c r="C106" s="114"/>
      <c r="D106" s="114" t="s">
        <v>459</v>
      </c>
      <c r="E106" s="114" t="s">
        <v>459</v>
      </c>
    </row>
    <row r="107" spans="1:5" x14ac:dyDescent="0.25">
      <c r="A107" s="20">
        <v>3723</v>
      </c>
      <c r="B107" s="114" t="s">
        <v>459</v>
      </c>
      <c r="C107" s="114"/>
      <c r="D107" s="114" t="s">
        <v>459</v>
      </c>
      <c r="E107" s="114" t="s">
        <v>459</v>
      </c>
    </row>
    <row r="108" spans="1:5" x14ac:dyDescent="0.25">
      <c r="A108" s="13">
        <v>3708</v>
      </c>
      <c r="B108" s="114" t="s">
        <v>459</v>
      </c>
      <c r="C108" s="114"/>
      <c r="D108" s="114" t="s">
        <v>459</v>
      </c>
      <c r="E108" s="114" t="s">
        <v>459</v>
      </c>
    </row>
    <row r="109" spans="1:5" x14ac:dyDescent="0.25">
      <c r="A109" s="13">
        <v>3711</v>
      </c>
      <c r="B109" s="114" t="s">
        <v>459</v>
      </c>
      <c r="C109" s="114"/>
      <c r="D109" s="114" t="s">
        <v>459</v>
      </c>
      <c r="E109" s="114" t="s">
        <v>459</v>
      </c>
    </row>
    <row r="110" spans="1:5" x14ac:dyDescent="0.25">
      <c r="A110" s="13">
        <v>3710</v>
      </c>
      <c r="B110" s="114" t="s">
        <v>459</v>
      </c>
      <c r="C110" s="114"/>
      <c r="D110" s="114" t="s">
        <v>459</v>
      </c>
      <c r="E110" s="114" t="s">
        <v>459</v>
      </c>
    </row>
    <row r="111" spans="1:5" x14ac:dyDescent="0.25">
      <c r="A111" s="42">
        <v>3686</v>
      </c>
      <c r="B111" s="114" t="s">
        <v>459</v>
      </c>
      <c r="C111" s="114"/>
      <c r="D111" s="114" t="s">
        <v>459</v>
      </c>
      <c r="E111" s="114" t="s">
        <v>459</v>
      </c>
    </row>
    <row r="112" spans="1:5" x14ac:dyDescent="0.25">
      <c r="A112" s="42">
        <v>3726</v>
      </c>
      <c r="B112" s="114" t="s">
        <v>459</v>
      </c>
      <c r="C112" s="114"/>
      <c r="D112" s="114" t="s">
        <v>459</v>
      </c>
      <c r="E112" s="114" t="s">
        <v>459</v>
      </c>
    </row>
    <row r="113" spans="1:5" x14ac:dyDescent="0.25">
      <c r="A113" s="50">
        <v>3725</v>
      </c>
      <c r="B113" s="114" t="s">
        <v>459</v>
      </c>
      <c r="C113" s="114"/>
      <c r="D113" s="114" t="s">
        <v>459</v>
      </c>
      <c r="E113" s="114" t="s">
        <v>459</v>
      </c>
    </row>
    <row r="114" spans="1:5" x14ac:dyDescent="0.25">
      <c r="A114" s="42">
        <v>3730</v>
      </c>
      <c r="B114" s="114" t="s">
        <v>459</v>
      </c>
      <c r="C114" s="114"/>
      <c r="D114" s="114" t="s">
        <v>459</v>
      </c>
      <c r="E114" s="114" t="s">
        <v>459</v>
      </c>
    </row>
    <row r="115" spans="1:5" x14ac:dyDescent="0.25">
      <c r="A115" s="11">
        <v>3732</v>
      </c>
      <c r="B115" s="114" t="s">
        <v>459</v>
      </c>
      <c r="C115" s="114"/>
      <c r="D115" s="114" t="s">
        <v>459</v>
      </c>
      <c r="E115" s="114" t="s">
        <v>459</v>
      </c>
    </row>
    <row r="116" spans="1:5" x14ac:dyDescent="0.25">
      <c r="A116" s="50">
        <v>3734</v>
      </c>
      <c r="B116" s="114" t="s">
        <v>459</v>
      </c>
      <c r="C116" s="114"/>
      <c r="D116" s="114" t="s">
        <v>459</v>
      </c>
      <c r="E116" s="114" t="s">
        <v>459</v>
      </c>
    </row>
    <row r="117" spans="1:5" x14ac:dyDescent="0.25">
      <c r="A117" s="20">
        <v>3733</v>
      </c>
      <c r="B117" s="114" t="s">
        <v>459</v>
      </c>
      <c r="C117" s="114"/>
      <c r="D117" s="114" t="s">
        <v>459</v>
      </c>
      <c r="E117" s="114" t="s">
        <v>459</v>
      </c>
    </row>
    <row r="118" spans="1:5" x14ac:dyDescent="0.25">
      <c r="A118" s="13">
        <v>3712</v>
      </c>
      <c r="B118" s="114" t="s">
        <v>459</v>
      </c>
      <c r="C118" s="114"/>
      <c r="D118" s="114" t="s">
        <v>459</v>
      </c>
      <c r="E118" s="114" t="s">
        <v>459</v>
      </c>
    </row>
    <row r="119" spans="1:5" x14ac:dyDescent="0.25">
      <c r="A119" s="11">
        <v>3719</v>
      </c>
      <c r="B119" s="114" t="s">
        <v>459</v>
      </c>
      <c r="C119" s="114"/>
      <c r="D119" s="114" t="s">
        <v>459</v>
      </c>
      <c r="E119" s="114" t="s">
        <v>459</v>
      </c>
    </row>
    <row r="120" spans="1:5" x14ac:dyDescent="0.25">
      <c r="A120" s="11">
        <v>3707</v>
      </c>
      <c r="B120" s="114" t="s">
        <v>459</v>
      </c>
      <c r="C120" s="114"/>
      <c r="D120" s="114" t="s">
        <v>459</v>
      </c>
      <c r="E120" s="114" t="s">
        <v>459</v>
      </c>
    </row>
    <row r="121" spans="1:5" x14ac:dyDescent="0.25">
      <c r="A121" s="50">
        <v>3748</v>
      </c>
      <c r="B121" s="114" t="s">
        <v>459</v>
      </c>
      <c r="C121" s="114"/>
      <c r="D121" s="114" t="s">
        <v>459</v>
      </c>
      <c r="E121" s="114" t="s">
        <v>459</v>
      </c>
    </row>
    <row r="122" spans="1:5" x14ac:dyDescent="0.25">
      <c r="A122" s="13">
        <v>3742</v>
      </c>
      <c r="B122" s="114" t="s">
        <v>459</v>
      </c>
      <c r="C122" s="114"/>
      <c r="D122" s="114" t="s">
        <v>459</v>
      </c>
      <c r="E122" s="114" t="s">
        <v>459</v>
      </c>
    </row>
    <row r="123" spans="1:5" x14ac:dyDescent="0.25">
      <c r="A123" s="13">
        <v>3691</v>
      </c>
      <c r="B123" s="114" t="s">
        <v>459</v>
      </c>
      <c r="C123" s="114"/>
      <c r="D123" s="114" t="s">
        <v>459</v>
      </c>
      <c r="E123" s="114" t="s">
        <v>459</v>
      </c>
    </row>
    <row r="124" spans="1:5" x14ac:dyDescent="0.25">
      <c r="A124" s="13">
        <v>3747</v>
      </c>
      <c r="B124" s="114" t="s">
        <v>459</v>
      </c>
      <c r="C124" s="114"/>
      <c r="D124" s="114" t="s">
        <v>459</v>
      </c>
      <c r="E124" s="114" t="s">
        <v>459</v>
      </c>
    </row>
    <row r="125" spans="1:5" x14ac:dyDescent="0.25">
      <c r="A125" s="20">
        <v>3724</v>
      </c>
      <c r="B125" s="114" t="s">
        <v>459</v>
      </c>
      <c r="C125" s="114"/>
      <c r="D125" s="114" t="s">
        <v>459</v>
      </c>
      <c r="E125" s="114" t="s">
        <v>459</v>
      </c>
    </row>
    <row r="126" spans="1:5" x14ac:dyDescent="0.25">
      <c r="A126" s="42">
        <v>3740</v>
      </c>
      <c r="B126" s="114" t="s">
        <v>459</v>
      </c>
      <c r="C126" s="114"/>
      <c r="D126" s="114" t="s">
        <v>459</v>
      </c>
      <c r="E126" s="114" t="s">
        <v>459</v>
      </c>
    </row>
    <row r="127" spans="1:5" x14ac:dyDescent="0.25">
      <c r="A127" s="42">
        <v>3713</v>
      </c>
      <c r="B127" s="114" t="s">
        <v>459</v>
      </c>
      <c r="C127" s="114"/>
      <c r="D127" s="114" t="s">
        <v>459</v>
      </c>
      <c r="E127" s="114" t="s">
        <v>459</v>
      </c>
    </row>
    <row r="128" spans="1:5" x14ac:dyDescent="0.25">
      <c r="A128" s="11">
        <v>3741</v>
      </c>
      <c r="B128" s="114" t="s">
        <v>459</v>
      </c>
      <c r="C128" s="114"/>
      <c r="D128" s="114" t="s">
        <v>459</v>
      </c>
      <c r="E128" s="114" t="s">
        <v>459</v>
      </c>
    </row>
    <row r="129" spans="1:5" x14ac:dyDescent="0.25">
      <c r="A129" s="11">
        <v>3743</v>
      </c>
      <c r="B129" s="114" t="s">
        <v>459</v>
      </c>
      <c r="C129" s="114"/>
      <c r="D129" s="114" t="s">
        <v>459</v>
      </c>
      <c r="E129" s="114" t="s">
        <v>459</v>
      </c>
    </row>
    <row r="130" spans="1:5" x14ac:dyDescent="0.25">
      <c r="A130" s="11">
        <v>3749</v>
      </c>
      <c r="B130" s="114" t="s">
        <v>459</v>
      </c>
      <c r="C130" s="114"/>
      <c r="D130" s="114" t="s">
        <v>459</v>
      </c>
      <c r="E130" s="114" t="s">
        <v>459</v>
      </c>
    </row>
    <row r="131" spans="1:5" x14ac:dyDescent="0.25">
      <c r="A131" s="11">
        <v>3750</v>
      </c>
      <c r="B131" s="114" t="s">
        <v>459</v>
      </c>
      <c r="C131" s="114"/>
      <c r="D131" s="114" t="s">
        <v>459</v>
      </c>
      <c r="E131" s="114" t="s">
        <v>459</v>
      </c>
    </row>
    <row r="132" spans="1:5" x14ac:dyDescent="0.25">
      <c r="A132" s="20">
        <v>3745</v>
      </c>
      <c r="B132" s="114" t="s">
        <v>459</v>
      </c>
      <c r="C132" s="114"/>
      <c r="D132" s="114" t="s">
        <v>459</v>
      </c>
      <c r="E132" s="114" t="s">
        <v>459</v>
      </c>
    </row>
    <row r="133" spans="1:5" x14ac:dyDescent="0.25">
      <c r="A133" s="50">
        <v>3761</v>
      </c>
      <c r="B133" s="114" t="s">
        <v>459</v>
      </c>
      <c r="C133" s="114"/>
      <c r="D133" s="114" t="s">
        <v>459</v>
      </c>
      <c r="E133" s="114" t="s">
        <v>459</v>
      </c>
    </row>
    <row r="134" spans="1:5" x14ac:dyDescent="0.25">
      <c r="A134" s="11">
        <v>3751</v>
      </c>
      <c r="B134" s="114" t="s">
        <v>459</v>
      </c>
      <c r="C134" s="114"/>
      <c r="D134" s="114" t="s">
        <v>459</v>
      </c>
      <c r="E134" s="114" t="s">
        <v>459</v>
      </c>
    </row>
    <row r="135" spans="1:5" x14ac:dyDescent="0.25">
      <c r="A135" s="50">
        <v>3714</v>
      </c>
      <c r="B135" s="114" t="s">
        <v>459</v>
      </c>
      <c r="C135" s="114"/>
      <c r="D135" s="114" t="s">
        <v>459</v>
      </c>
      <c r="E135" s="114" t="s">
        <v>459</v>
      </c>
    </row>
    <row r="136" spans="1:5" x14ac:dyDescent="0.25">
      <c r="A136" s="50">
        <v>3765</v>
      </c>
      <c r="B136" s="114" t="s">
        <v>459</v>
      </c>
      <c r="C136" s="114"/>
      <c r="D136" s="114" t="s">
        <v>459</v>
      </c>
      <c r="E136" s="114" t="s">
        <v>459</v>
      </c>
    </row>
    <row r="137" spans="1:5" x14ac:dyDescent="0.25">
      <c r="A137" s="13">
        <v>3030</v>
      </c>
      <c r="B137" s="114" t="s">
        <v>459</v>
      </c>
      <c r="C137" s="114"/>
      <c r="D137" s="114" t="s">
        <v>459</v>
      </c>
      <c r="E137" s="114" t="s">
        <v>459</v>
      </c>
    </row>
    <row r="138" spans="1:5" x14ac:dyDescent="0.25">
      <c r="A138" s="20">
        <v>3770</v>
      </c>
      <c r="B138" s="114" t="s">
        <v>459</v>
      </c>
      <c r="C138" s="114"/>
      <c r="D138" s="114" t="s">
        <v>459</v>
      </c>
      <c r="E138" s="114" t="s">
        <v>459</v>
      </c>
    </row>
    <row r="139" spans="1:5" x14ac:dyDescent="0.25">
      <c r="A139" s="20">
        <v>3679</v>
      </c>
      <c r="B139" s="114" t="s">
        <v>459</v>
      </c>
      <c r="C139" s="114"/>
      <c r="D139" s="114" t="s">
        <v>459</v>
      </c>
      <c r="E139" s="114" t="s">
        <v>459</v>
      </c>
    </row>
    <row r="140" spans="1:5" x14ac:dyDescent="0.25">
      <c r="A140" s="11">
        <v>3771</v>
      </c>
      <c r="B140" s="114" t="s">
        <v>459</v>
      </c>
      <c r="C140" s="114"/>
      <c r="D140" s="114" t="s">
        <v>459</v>
      </c>
      <c r="E140" s="114" t="s">
        <v>459</v>
      </c>
    </row>
    <row r="141" spans="1:5" x14ac:dyDescent="0.25">
      <c r="A141" s="11">
        <v>3773</v>
      </c>
      <c r="B141" s="114" t="s">
        <v>459</v>
      </c>
      <c r="C141" s="114"/>
      <c r="D141" s="114" t="s">
        <v>459</v>
      </c>
      <c r="E141" s="114" t="s">
        <v>459</v>
      </c>
    </row>
    <row r="142" spans="1:5" x14ac:dyDescent="0.25">
      <c r="A142" s="11">
        <v>3772</v>
      </c>
      <c r="B142" s="114" t="s">
        <v>459</v>
      </c>
      <c r="C142" s="114"/>
      <c r="D142" s="114" t="s">
        <v>459</v>
      </c>
      <c r="E142" s="114" t="s">
        <v>459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topLeftCell="A119" workbookViewId="0">
      <selection activeCell="D155" sqref="D155"/>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13">
        <v>3557</v>
      </c>
      <c r="B4" s="114" t="s">
        <v>459</v>
      </c>
      <c r="C4" s="114" t="s">
        <v>459</v>
      </c>
      <c r="D4" s="114"/>
      <c r="E4" s="114"/>
    </row>
    <row r="5" spans="1:5" s="29" customFormat="1" x14ac:dyDescent="0.25">
      <c r="A5" s="13">
        <v>3585</v>
      </c>
      <c r="B5" s="114" t="s">
        <v>459</v>
      </c>
      <c r="C5" s="114" t="s">
        <v>459</v>
      </c>
      <c r="D5" s="114"/>
      <c r="E5" s="114"/>
    </row>
    <row r="6" spans="1:5" x14ac:dyDescent="0.25">
      <c r="A6" s="50">
        <v>3597</v>
      </c>
      <c r="B6" s="114" t="s">
        <v>459</v>
      </c>
      <c r="C6" s="114" t="s">
        <v>459</v>
      </c>
      <c r="D6" s="114"/>
      <c r="E6" s="114"/>
    </row>
    <row r="7" spans="1:5" x14ac:dyDescent="0.25">
      <c r="A7" s="13">
        <v>3536</v>
      </c>
      <c r="B7" s="114" t="s">
        <v>459</v>
      </c>
      <c r="C7" s="114" t="s">
        <v>459</v>
      </c>
      <c r="D7" s="114"/>
      <c r="E7" s="114"/>
    </row>
    <row r="8" spans="1:5" x14ac:dyDescent="0.25">
      <c r="A8" s="20">
        <v>3614</v>
      </c>
      <c r="B8" s="114" t="s">
        <v>459</v>
      </c>
      <c r="C8" s="114" t="s">
        <v>459</v>
      </c>
      <c r="D8" s="114"/>
      <c r="E8" s="114"/>
    </row>
    <row r="9" spans="1:5" x14ac:dyDescent="0.25">
      <c r="A9" s="20">
        <v>3608</v>
      </c>
      <c r="B9" s="114" t="s">
        <v>459</v>
      </c>
      <c r="C9" s="114" t="s">
        <v>459</v>
      </c>
      <c r="D9" s="114"/>
      <c r="E9" s="114"/>
    </row>
    <row r="10" spans="1:5" x14ac:dyDescent="0.25">
      <c r="A10" s="20">
        <v>3611</v>
      </c>
      <c r="B10" s="114" t="s">
        <v>459</v>
      </c>
      <c r="C10" s="114" t="s">
        <v>459</v>
      </c>
      <c r="D10" s="114"/>
      <c r="E10" s="114"/>
    </row>
    <row r="11" spans="1:5" x14ac:dyDescent="0.25">
      <c r="A11" s="21">
        <v>3598</v>
      </c>
      <c r="B11" s="114" t="s">
        <v>459</v>
      </c>
      <c r="C11" s="114" t="s">
        <v>459</v>
      </c>
      <c r="D11" s="114"/>
      <c r="E11" s="114"/>
    </row>
    <row r="12" spans="1:5" x14ac:dyDescent="0.25">
      <c r="A12" s="11">
        <v>3598</v>
      </c>
      <c r="B12" s="114" t="s">
        <v>459</v>
      </c>
      <c r="C12" s="114" t="s">
        <v>459</v>
      </c>
      <c r="D12" s="114"/>
      <c r="E12" s="114"/>
    </row>
    <row r="13" spans="1:5" x14ac:dyDescent="0.25">
      <c r="A13" s="20">
        <v>3610</v>
      </c>
      <c r="B13" s="114" t="s">
        <v>459</v>
      </c>
      <c r="C13" s="114" t="s">
        <v>459</v>
      </c>
      <c r="D13" s="114"/>
      <c r="E13" s="114"/>
    </row>
    <row r="14" spans="1:5" x14ac:dyDescent="0.25">
      <c r="A14" s="50">
        <v>3599</v>
      </c>
      <c r="B14" s="114" t="s">
        <v>459</v>
      </c>
      <c r="C14" s="114" t="s">
        <v>459</v>
      </c>
      <c r="D14" s="114"/>
      <c r="E14" s="114"/>
    </row>
    <row r="15" spans="1:5" x14ac:dyDescent="0.25">
      <c r="A15" s="20">
        <v>3615</v>
      </c>
      <c r="B15" s="114" t="s">
        <v>459</v>
      </c>
      <c r="C15" s="114" t="s">
        <v>459</v>
      </c>
      <c r="D15" s="114"/>
      <c r="E15" s="114"/>
    </row>
    <row r="16" spans="1:5" x14ac:dyDescent="0.25">
      <c r="A16" s="13">
        <v>3538</v>
      </c>
      <c r="B16" s="114" t="s">
        <v>459</v>
      </c>
      <c r="C16" s="114" t="s">
        <v>459</v>
      </c>
      <c r="D16" s="114"/>
      <c r="E16" s="114"/>
    </row>
    <row r="17" spans="1:5" x14ac:dyDescent="0.25">
      <c r="A17" s="11">
        <v>3595</v>
      </c>
      <c r="B17" s="114" t="s">
        <v>459</v>
      </c>
      <c r="C17" s="114" t="s">
        <v>459</v>
      </c>
      <c r="D17" s="114"/>
      <c r="E17" s="114"/>
    </row>
    <row r="18" spans="1:5" x14ac:dyDescent="0.25">
      <c r="A18" s="11">
        <v>3589</v>
      </c>
      <c r="B18" s="114" t="s">
        <v>459</v>
      </c>
      <c r="C18" s="114" t="s">
        <v>459</v>
      </c>
      <c r="D18" s="114"/>
      <c r="E18" s="114"/>
    </row>
    <row r="19" spans="1:5" x14ac:dyDescent="0.25">
      <c r="A19" s="11">
        <v>3590</v>
      </c>
      <c r="B19" s="114" t="s">
        <v>459</v>
      </c>
      <c r="C19" s="114" t="s">
        <v>459</v>
      </c>
      <c r="D19" s="114"/>
      <c r="E19" s="114"/>
    </row>
    <row r="20" spans="1:5" x14ac:dyDescent="0.25">
      <c r="A20" s="50">
        <v>3606</v>
      </c>
      <c r="B20" s="114" t="s">
        <v>459</v>
      </c>
      <c r="C20" s="114" t="s">
        <v>459</v>
      </c>
      <c r="D20" s="114"/>
      <c r="E20" s="114"/>
    </row>
    <row r="21" spans="1:5" x14ac:dyDescent="0.25">
      <c r="A21" s="20">
        <v>3605</v>
      </c>
      <c r="B21" s="114" t="s">
        <v>459</v>
      </c>
      <c r="C21" s="114" t="s">
        <v>459</v>
      </c>
      <c r="D21" s="114"/>
      <c r="E21" s="114"/>
    </row>
    <row r="22" spans="1:5" x14ac:dyDescent="0.25">
      <c r="A22" s="20">
        <v>3621</v>
      </c>
      <c r="B22" s="114" t="s">
        <v>459</v>
      </c>
      <c r="C22" s="114" t="s">
        <v>459</v>
      </c>
      <c r="D22" s="114"/>
      <c r="E22" s="114"/>
    </row>
    <row r="23" spans="1:5" x14ac:dyDescent="0.25">
      <c r="A23" s="20">
        <v>3622</v>
      </c>
      <c r="B23" s="114" t="s">
        <v>459</v>
      </c>
      <c r="C23" s="114" t="s">
        <v>459</v>
      </c>
      <c r="D23" s="114"/>
      <c r="E23" s="114"/>
    </row>
    <row r="24" spans="1:5" x14ac:dyDescent="0.25">
      <c r="A24" s="50">
        <v>3637</v>
      </c>
      <c r="B24" s="114" t="s">
        <v>459</v>
      </c>
      <c r="C24" s="114" t="s">
        <v>459</v>
      </c>
      <c r="D24" s="114"/>
      <c r="E24" s="114"/>
    </row>
    <row r="25" spans="1:5" x14ac:dyDescent="0.25">
      <c r="A25" s="50">
        <v>3586</v>
      </c>
      <c r="B25" s="114" t="s">
        <v>459</v>
      </c>
      <c r="C25" s="114" t="s">
        <v>459</v>
      </c>
      <c r="D25" s="114"/>
      <c r="E25" s="114"/>
    </row>
    <row r="26" spans="1:5" x14ac:dyDescent="0.25">
      <c r="A26" s="21">
        <v>3625</v>
      </c>
      <c r="B26" s="114" t="s">
        <v>459</v>
      </c>
      <c r="C26" s="114" t="s">
        <v>459</v>
      </c>
      <c r="D26" s="114"/>
      <c r="E26" s="114"/>
    </row>
    <row r="27" spans="1:5" x14ac:dyDescent="0.25">
      <c r="A27" s="13">
        <v>3602</v>
      </c>
      <c r="B27" s="114" t="s">
        <v>459</v>
      </c>
      <c r="C27" s="114" t="s">
        <v>459</v>
      </c>
      <c r="D27" s="114"/>
      <c r="E27" s="114"/>
    </row>
    <row r="28" spans="1:5" x14ac:dyDescent="0.25">
      <c r="A28" s="50">
        <v>3643</v>
      </c>
      <c r="B28" s="114" t="s">
        <v>459</v>
      </c>
      <c r="C28" s="114" t="s">
        <v>459</v>
      </c>
      <c r="D28" s="114"/>
      <c r="E28" s="114"/>
    </row>
    <row r="29" spans="1:5" x14ac:dyDescent="0.25">
      <c r="A29" s="50">
        <v>3588</v>
      </c>
      <c r="B29" s="114" t="s">
        <v>459</v>
      </c>
      <c r="C29" s="114" t="s">
        <v>459</v>
      </c>
      <c r="D29" s="114"/>
      <c r="E29" s="114"/>
    </row>
    <row r="30" spans="1:5" x14ac:dyDescent="0.25">
      <c r="A30" s="20">
        <v>3636</v>
      </c>
      <c r="B30" s="114" t="s">
        <v>459</v>
      </c>
      <c r="C30" s="114" t="s">
        <v>459</v>
      </c>
      <c r="D30" s="114"/>
      <c r="E30" s="114"/>
    </row>
    <row r="31" spans="1:5" x14ac:dyDescent="0.25">
      <c r="A31" s="42">
        <v>3645</v>
      </c>
      <c r="B31" s="114" t="s">
        <v>459</v>
      </c>
      <c r="C31" s="114" t="s">
        <v>459</v>
      </c>
      <c r="D31" s="114"/>
      <c r="E31" s="114"/>
    </row>
    <row r="32" spans="1:5" x14ac:dyDescent="0.25">
      <c r="A32" s="50">
        <v>3632</v>
      </c>
      <c r="B32" s="114" t="s">
        <v>459</v>
      </c>
      <c r="C32" s="114" t="s">
        <v>459</v>
      </c>
      <c r="D32" s="114"/>
      <c r="E32" s="114"/>
    </row>
    <row r="33" spans="1:5" x14ac:dyDescent="0.25">
      <c r="A33" s="42">
        <v>3607</v>
      </c>
      <c r="B33" s="114" t="s">
        <v>459</v>
      </c>
      <c r="C33" s="114" t="s">
        <v>459</v>
      </c>
      <c r="D33" s="114"/>
      <c r="E33" s="114"/>
    </row>
    <row r="34" spans="1:5" x14ac:dyDescent="0.25">
      <c r="A34" s="42">
        <v>3600</v>
      </c>
      <c r="B34" s="114" t="s">
        <v>459</v>
      </c>
      <c r="C34" s="114" t="s">
        <v>459</v>
      </c>
      <c r="D34" s="114"/>
      <c r="E34" s="114"/>
    </row>
    <row r="35" spans="1:5" x14ac:dyDescent="0.25">
      <c r="A35" s="42">
        <v>3555</v>
      </c>
      <c r="B35" s="114" t="s">
        <v>459</v>
      </c>
      <c r="C35" s="114" t="s">
        <v>459</v>
      </c>
      <c r="D35" s="114"/>
      <c r="E35" s="114"/>
    </row>
    <row r="36" spans="1:5" x14ac:dyDescent="0.25">
      <c r="A36" s="7">
        <v>3451</v>
      </c>
      <c r="B36" s="114" t="s">
        <v>459</v>
      </c>
      <c r="C36" s="114" t="s">
        <v>459</v>
      </c>
      <c r="D36" s="114"/>
      <c r="E36" s="114"/>
    </row>
    <row r="37" spans="1:5" x14ac:dyDescent="0.25">
      <c r="A37" s="13">
        <v>3561</v>
      </c>
      <c r="B37" s="114" t="s">
        <v>459</v>
      </c>
      <c r="C37" s="114" t="s">
        <v>459</v>
      </c>
      <c r="D37" s="114"/>
      <c r="E37" s="114"/>
    </row>
    <row r="38" spans="1:5" x14ac:dyDescent="0.25">
      <c r="A38" s="7">
        <v>3452</v>
      </c>
      <c r="B38" s="114" t="s">
        <v>459</v>
      </c>
      <c r="C38" s="114" t="s">
        <v>459</v>
      </c>
      <c r="D38" s="114"/>
      <c r="E38" s="114"/>
    </row>
    <row r="39" spans="1:5" x14ac:dyDescent="0.25">
      <c r="A39" s="20">
        <v>3596</v>
      </c>
      <c r="B39" s="114" t="s">
        <v>459</v>
      </c>
      <c r="C39" s="114" t="s">
        <v>459</v>
      </c>
      <c r="D39" s="114"/>
      <c r="E39" s="114"/>
    </row>
    <row r="40" spans="1:5" x14ac:dyDescent="0.25">
      <c r="A40" s="13">
        <v>3509</v>
      </c>
      <c r="B40" s="114" t="s">
        <v>459</v>
      </c>
      <c r="C40" s="114" t="s">
        <v>459</v>
      </c>
      <c r="D40" s="114"/>
      <c r="E40" s="114"/>
    </row>
    <row r="41" spans="1:5" x14ac:dyDescent="0.25">
      <c r="A41" s="21">
        <v>3619</v>
      </c>
      <c r="B41" s="114" t="s">
        <v>459</v>
      </c>
      <c r="C41" s="114" t="s">
        <v>459</v>
      </c>
      <c r="D41" s="114"/>
      <c r="E41" s="114"/>
    </row>
    <row r="42" spans="1:5" x14ac:dyDescent="0.25">
      <c r="A42" s="7">
        <v>3450</v>
      </c>
      <c r="B42" s="114" t="s">
        <v>459</v>
      </c>
      <c r="C42" s="114" t="s">
        <v>459</v>
      </c>
      <c r="D42" s="114"/>
      <c r="E42" s="114"/>
    </row>
    <row r="43" spans="1:5" x14ac:dyDescent="0.25">
      <c r="A43" s="7">
        <v>3449</v>
      </c>
      <c r="B43" s="114" t="s">
        <v>459</v>
      </c>
      <c r="C43" s="114" t="s">
        <v>459</v>
      </c>
      <c r="D43" s="114"/>
      <c r="E43" s="114"/>
    </row>
    <row r="44" spans="1:5" x14ac:dyDescent="0.25">
      <c r="A44" s="13">
        <v>3570</v>
      </c>
      <c r="B44" s="114" t="s">
        <v>459</v>
      </c>
      <c r="C44" s="114" t="s">
        <v>459</v>
      </c>
      <c r="D44" s="114"/>
      <c r="E44" s="114"/>
    </row>
    <row r="45" spans="1:5" x14ac:dyDescent="0.25">
      <c r="A45" s="13">
        <v>3510</v>
      </c>
      <c r="B45" s="114" t="s">
        <v>459</v>
      </c>
      <c r="C45" s="114" t="s">
        <v>459</v>
      </c>
      <c r="D45" s="114"/>
      <c r="E45" s="114"/>
    </row>
    <row r="46" spans="1:5" x14ac:dyDescent="0.25">
      <c r="A46" s="13">
        <v>3546</v>
      </c>
      <c r="B46" s="114" t="s">
        <v>459</v>
      </c>
      <c r="C46" s="114" t="s">
        <v>459</v>
      </c>
      <c r="D46" s="114"/>
      <c r="E46" s="114"/>
    </row>
    <row r="47" spans="1:5" x14ac:dyDescent="0.25">
      <c r="A47" s="13">
        <v>3542</v>
      </c>
      <c r="B47" s="114" t="s">
        <v>459</v>
      </c>
      <c r="C47" s="114" t="s">
        <v>459</v>
      </c>
      <c r="D47" s="114"/>
      <c r="E47" s="114"/>
    </row>
    <row r="48" spans="1:5" x14ac:dyDescent="0.25">
      <c r="A48" s="7">
        <v>3444</v>
      </c>
      <c r="B48" s="114" t="s">
        <v>459</v>
      </c>
      <c r="C48" s="114" t="s">
        <v>459</v>
      </c>
      <c r="D48" s="114"/>
      <c r="E48" s="114"/>
    </row>
    <row r="49" spans="1:5" x14ac:dyDescent="0.25">
      <c r="A49" s="7">
        <v>3446</v>
      </c>
      <c r="B49" s="114" t="s">
        <v>459</v>
      </c>
      <c r="C49" s="114" t="s">
        <v>459</v>
      </c>
      <c r="D49" s="114"/>
      <c r="E49" s="114"/>
    </row>
    <row r="50" spans="1:5" x14ac:dyDescent="0.25">
      <c r="A50" s="13">
        <v>3572</v>
      </c>
      <c r="B50" s="114" t="s">
        <v>459</v>
      </c>
      <c r="C50" s="114" t="s">
        <v>459</v>
      </c>
      <c r="D50" s="114"/>
      <c r="E50" s="114"/>
    </row>
    <row r="51" spans="1:5" x14ac:dyDescent="0.25">
      <c r="A51" s="13">
        <v>3635</v>
      </c>
      <c r="B51" s="114" t="s">
        <v>459</v>
      </c>
      <c r="C51" s="114" t="s">
        <v>459</v>
      </c>
      <c r="D51" s="114"/>
      <c r="E51" s="114"/>
    </row>
    <row r="52" spans="1:5" x14ac:dyDescent="0.25">
      <c r="A52" s="20">
        <v>3647</v>
      </c>
      <c r="B52" s="114" t="s">
        <v>459</v>
      </c>
      <c r="C52" s="114" t="s">
        <v>459</v>
      </c>
      <c r="D52" s="114"/>
      <c r="E52" s="114"/>
    </row>
    <row r="53" spans="1:5" x14ac:dyDescent="0.25">
      <c r="A53" s="20">
        <v>3640</v>
      </c>
      <c r="B53" s="114" t="s">
        <v>459</v>
      </c>
      <c r="C53" s="114" t="s">
        <v>459</v>
      </c>
      <c r="D53" s="114"/>
      <c r="E53" s="114"/>
    </row>
    <row r="54" spans="1:5" x14ac:dyDescent="0.25">
      <c r="A54" s="21">
        <v>3624</v>
      </c>
      <c r="B54" s="114" t="s">
        <v>459</v>
      </c>
      <c r="C54" s="114" t="s">
        <v>459</v>
      </c>
      <c r="D54" s="114"/>
      <c r="E54" s="114"/>
    </row>
    <row r="55" spans="1:5" x14ac:dyDescent="0.25">
      <c r="A55" s="21">
        <v>3604</v>
      </c>
      <c r="B55" s="114" t="s">
        <v>459</v>
      </c>
      <c r="C55" s="114" t="s">
        <v>459</v>
      </c>
      <c r="D55" s="114"/>
      <c r="E55" s="114"/>
    </row>
    <row r="56" spans="1:5" x14ac:dyDescent="0.25">
      <c r="A56" s="88">
        <v>3623</v>
      </c>
      <c r="B56" s="114" t="s">
        <v>459</v>
      </c>
      <c r="C56" s="114" t="s">
        <v>459</v>
      </c>
      <c r="D56" s="114"/>
      <c r="E56" s="114"/>
    </row>
    <row r="57" spans="1:5" x14ac:dyDescent="0.25">
      <c r="A57" s="20">
        <v>3617</v>
      </c>
      <c r="B57" s="114" t="s">
        <v>459</v>
      </c>
      <c r="C57" s="114" t="s">
        <v>459</v>
      </c>
      <c r="D57" s="114"/>
      <c r="E57" s="114"/>
    </row>
    <row r="58" spans="1:5" x14ac:dyDescent="0.25">
      <c r="A58" s="20">
        <v>3656</v>
      </c>
      <c r="B58" s="114" t="s">
        <v>459</v>
      </c>
      <c r="C58" s="114" t="s">
        <v>459</v>
      </c>
      <c r="D58" s="114"/>
      <c r="E58" s="114"/>
    </row>
    <row r="59" spans="1:5" x14ac:dyDescent="0.25">
      <c r="A59" s="42">
        <v>3579</v>
      </c>
      <c r="B59" s="114" t="s">
        <v>459</v>
      </c>
      <c r="C59" s="114" t="s">
        <v>459</v>
      </c>
      <c r="D59" s="114"/>
      <c r="E59" s="114"/>
    </row>
    <row r="60" spans="1:5" x14ac:dyDescent="0.25">
      <c r="A60" s="20">
        <v>3652</v>
      </c>
      <c r="B60" s="114" t="s">
        <v>459</v>
      </c>
      <c r="C60" s="114" t="s">
        <v>459</v>
      </c>
      <c r="D60" s="114"/>
      <c r="E60" s="114"/>
    </row>
    <row r="61" spans="1:5" x14ac:dyDescent="0.25">
      <c r="A61" s="50">
        <v>3587</v>
      </c>
      <c r="B61" s="114" t="s">
        <v>459</v>
      </c>
      <c r="C61" s="114" t="s">
        <v>459</v>
      </c>
      <c r="D61" s="114"/>
      <c r="E61" s="114"/>
    </row>
    <row r="62" spans="1:5" x14ac:dyDescent="0.25">
      <c r="A62" s="50">
        <v>3655</v>
      </c>
      <c r="B62" s="114" t="s">
        <v>459</v>
      </c>
      <c r="C62" s="114" t="s">
        <v>459</v>
      </c>
      <c r="D62" s="114"/>
      <c r="E62" s="114"/>
    </row>
    <row r="63" spans="1:5" x14ac:dyDescent="0.25">
      <c r="A63" s="13">
        <v>3646</v>
      </c>
      <c r="B63" s="114" t="s">
        <v>459</v>
      </c>
      <c r="C63" s="114" t="s">
        <v>459</v>
      </c>
      <c r="D63" s="114"/>
      <c r="E63" s="114"/>
    </row>
    <row r="64" spans="1:5" x14ac:dyDescent="0.25">
      <c r="A64" s="50">
        <v>3660</v>
      </c>
      <c r="B64" s="114" t="s">
        <v>459</v>
      </c>
      <c r="C64" s="114" t="s">
        <v>459</v>
      </c>
      <c r="D64" s="114"/>
      <c r="E64" s="114"/>
    </row>
    <row r="65" spans="1:5" x14ac:dyDescent="0.25">
      <c r="A65" s="21">
        <v>3603</v>
      </c>
      <c r="B65" s="114" t="s">
        <v>459</v>
      </c>
      <c r="C65" s="114" t="s">
        <v>459</v>
      </c>
      <c r="D65" s="114"/>
      <c r="E65" s="114"/>
    </row>
    <row r="66" spans="1:5" x14ac:dyDescent="0.25">
      <c r="A66" s="42">
        <v>3662</v>
      </c>
      <c r="B66" s="114" t="s">
        <v>459</v>
      </c>
      <c r="C66" s="114" t="s">
        <v>459</v>
      </c>
      <c r="D66" s="114"/>
      <c r="E66" s="114"/>
    </row>
    <row r="67" spans="1:5" x14ac:dyDescent="0.25">
      <c r="A67" s="13">
        <v>3657</v>
      </c>
      <c r="B67" s="114" t="s">
        <v>459</v>
      </c>
      <c r="C67" s="114" t="s">
        <v>459</v>
      </c>
      <c r="D67" s="114"/>
      <c r="E67" s="114"/>
    </row>
    <row r="68" spans="1:5" x14ac:dyDescent="0.25">
      <c r="A68" s="11">
        <v>3626</v>
      </c>
      <c r="B68" s="114" t="s">
        <v>459</v>
      </c>
      <c r="C68" s="114" t="s">
        <v>459</v>
      </c>
      <c r="D68" s="114"/>
      <c r="E68" s="114"/>
    </row>
    <row r="69" spans="1:5" x14ac:dyDescent="0.25">
      <c r="A69" s="20">
        <v>3618</v>
      </c>
      <c r="B69" s="114" t="s">
        <v>459</v>
      </c>
      <c r="C69" s="114" t="s">
        <v>459</v>
      </c>
      <c r="D69" s="114"/>
      <c r="E69" s="114"/>
    </row>
    <row r="70" spans="1:5" x14ac:dyDescent="0.25">
      <c r="A70" s="50">
        <v>3541</v>
      </c>
      <c r="B70" s="114" t="s">
        <v>459</v>
      </c>
      <c r="C70" s="114" t="s">
        <v>459</v>
      </c>
      <c r="D70" s="114"/>
      <c r="E70" s="114"/>
    </row>
    <row r="71" spans="1:5" x14ac:dyDescent="0.25">
      <c r="A71" s="20">
        <v>3667</v>
      </c>
      <c r="B71" s="114" t="s">
        <v>459</v>
      </c>
      <c r="C71" s="114" t="s">
        <v>459</v>
      </c>
      <c r="D71" s="114"/>
      <c r="E71" s="114"/>
    </row>
    <row r="72" spans="1:5" x14ac:dyDescent="0.25">
      <c r="A72" s="20">
        <v>3674</v>
      </c>
      <c r="B72" s="114" t="s">
        <v>459</v>
      </c>
      <c r="C72" s="114" t="s">
        <v>459</v>
      </c>
      <c r="D72" s="114"/>
      <c r="E72" s="114"/>
    </row>
    <row r="73" spans="1:5" x14ac:dyDescent="0.25">
      <c r="A73" s="11">
        <v>3676</v>
      </c>
      <c r="B73" s="114" t="s">
        <v>459</v>
      </c>
      <c r="C73" s="114" t="s">
        <v>459</v>
      </c>
      <c r="D73" s="114"/>
      <c r="E73" s="114"/>
    </row>
    <row r="74" spans="1:5" x14ac:dyDescent="0.25">
      <c r="A74" s="13">
        <v>3685</v>
      </c>
      <c r="B74" s="114" t="s">
        <v>459</v>
      </c>
      <c r="C74" s="114" t="s">
        <v>459</v>
      </c>
      <c r="D74" s="114"/>
      <c r="E74" s="114"/>
    </row>
    <row r="75" spans="1:5" x14ac:dyDescent="0.25">
      <c r="A75" s="20">
        <v>3694</v>
      </c>
      <c r="B75" s="114" t="s">
        <v>459</v>
      </c>
      <c r="C75" s="114" t="s">
        <v>459</v>
      </c>
      <c r="D75" s="114"/>
      <c r="E75" s="114"/>
    </row>
    <row r="76" spans="1:5" x14ac:dyDescent="0.25">
      <c r="A76" s="42">
        <v>3683</v>
      </c>
      <c r="B76" s="114" t="s">
        <v>459</v>
      </c>
      <c r="C76" s="114" t="s">
        <v>459</v>
      </c>
      <c r="D76" s="114"/>
      <c r="E76" s="114"/>
    </row>
    <row r="77" spans="1:5" x14ac:dyDescent="0.25">
      <c r="A77" s="11">
        <v>3690</v>
      </c>
      <c r="B77" s="114" t="s">
        <v>459</v>
      </c>
      <c r="C77" s="114" t="s">
        <v>459</v>
      </c>
      <c r="D77" s="114"/>
      <c r="E77" s="114"/>
    </row>
    <row r="78" spans="1:5" x14ac:dyDescent="0.25">
      <c r="A78" s="20">
        <v>3687</v>
      </c>
      <c r="B78" s="114" t="s">
        <v>459</v>
      </c>
      <c r="C78" s="114" t="s">
        <v>459</v>
      </c>
      <c r="D78" s="114"/>
      <c r="E78" s="114"/>
    </row>
    <row r="79" spans="1:5" x14ac:dyDescent="0.25">
      <c r="A79" s="11">
        <v>3661</v>
      </c>
      <c r="B79" s="114" t="s">
        <v>459</v>
      </c>
      <c r="C79" s="114" t="s">
        <v>459</v>
      </c>
      <c r="D79" s="114"/>
      <c r="E79" s="114"/>
    </row>
    <row r="80" spans="1:5" x14ac:dyDescent="0.25">
      <c r="A80" s="11">
        <v>3666</v>
      </c>
      <c r="B80" s="114" t="s">
        <v>459</v>
      </c>
      <c r="C80" s="114" t="s">
        <v>459</v>
      </c>
      <c r="D80" s="114"/>
      <c r="E80" s="114"/>
    </row>
    <row r="81" spans="1:5" x14ac:dyDescent="0.25">
      <c r="A81" s="11">
        <v>3692</v>
      </c>
      <c r="B81" s="114" t="s">
        <v>459</v>
      </c>
      <c r="C81" s="114" t="s">
        <v>459</v>
      </c>
      <c r="D81" s="114"/>
      <c r="E81" s="114"/>
    </row>
    <row r="82" spans="1:5" x14ac:dyDescent="0.25">
      <c r="A82" s="11">
        <v>3695</v>
      </c>
      <c r="B82" s="114" t="s">
        <v>459</v>
      </c>
      <c r="C82" s="114" t="s">
        <v>459</v>
      </c>
      <c r="D82" s="114"/>
      <c r="E82" s="114"/>
    </row>
    <row r="83" spans="1:5" x14ac:dyDescent="0.25">
      <c r="A83" s="13">
        <v>3682</v>
      </c>
      <c r="B83" s="114" t="s">
        <v>459</v>
      </c>
      <c r="C83" s="114" t="s">
        <v>459</v>
      </c>
      <c r="D83" s="114"/>
      <c r="E83" s="114"/>
    </row>
    <row r="84" spans="1:5" x14ac:dyDescent="0.25">
      <c r="A84" s="50">
        <v>3697</v>
      </c>
      <c r="B84" s="114" t="s">
        <v>459</v>
      </c>
      <c r="C84" s="114" t="s">
        <v>459</v>
      </c>
      <c r="D84" s="114"/>
      <c r="E84" s="114"/>
    </row>
    <row r="85" spans="1:5" x14ac:dyDescent="0.25">
      <c r="A85" s="50">
        <v>3680</v>
      </c>
      <c r="B85" s="114" t="s">
        <v>459</v>
      </c>
      <c r="C85" s="114" t="s">
        <v>459</v>
      </c>
      <c r="D85" s="114"/>
      <c r="E85" s="114"/>
    </row>
    <row r="86" spans="1:5" x14ac:dyDescent="0.25">
      <c r="A86" s="11">
        <v>3693</v>
      </c>
      <c r="B86" s="114" t="s">
        <v>459</v>
      </c>
      <c r="C86" s="114" t="s">
        <v>459</v>
      </c>
      <c r="D86" s="114"/>
      <c r="E86" s="114"/>
    </row>
    <row r="87" spans="1:5" x14ac:dyDescent="0.25">
      <c r="A87" s="42">
        <v>3642</v>
      </c>
      <c r="B87" s="114" t="s">
        <v>459</v>
      </c>
      <c r="C87" s="114" t="s">
        <v>459</v>
      </c>
      <c r="D87" s="114"/>
      <c r="E87" s="114"/>
    </row>
    <row r="88" spans="1:5" x14ac:dyDescent="0.25">
      <c r="A88" s="13">
        <v>3689</v>
      </c>
      <c r="B88" s="114" t="s">
        <v>459</v>
      </c>
      <c r="C88" s="114" t="s">
        <v>459</v>
      </c>
      <c r="D88" s="114"/>
      <c r="E88" s="114"/>
    </row>
    <row r="89" spans="1:5" x14ac:dyDescent="0.25">
      <c r="A89" s="42">
        <v>3698</v>
      </c>
      <c r="B89" s="114" t="s">
        <v>459</v>
      </c>
      <c r="C89" s="114" t="s">
        <v>459</v>
      </c>
      <c r="D89" s="114"/>
      <c r="E89" s="114"/>
    </row>
    <row r="90" spans="1:5" x14ac:dyDescent="0.25">
      <c r="A90" s="42">
        <v>3659</v>
      </c>
      <c r="B90" s="114" t="s">
        <v>459</v>
      </c>
      <c r="C90" s="114" t="s">
        <v>459</v>
      </c>
      <c r="D90" s="114"/>
      <c r="E90" s="114"/>
    </row>
    <row r="91" spans="1:5" x14ac:dyDescent="0.25">
      <c r="A91" s="50">
        <v>3703</v>
      </c>
      <c r="B91" s="114" t="s">
        <v>459</v>
      </c>
      <c r="C91" s="114" t="s">
        <v>459</v>
      </c>
      <c r="D91" s="114"/>
      <c r="E91" s="114"/>
    </row>
    <row r="92" spans="1:5" x14ac:dyDescent="0.25">
      <c r="A92" s="11">
        <v>3671</v>
      </c>
      <c r="B92" s="114" t="s">
        <v>459</v>
      </c>
      <c r="C92" s="114" t="s">
        <v>459</v>
      </c>
      <c r="D92" s="114"/>
      <c r="E92" s="114"/>
    </row>
    <row r="93" spans="1:5" x14ac:dyDescent="0.25">
      <c r="A93" s="50">
        <v>3681</v>
      </c>
      <c r="B93" s="114" t="s">
        <v>459</v>
      </c>
      <c r="C93" s="114" t="s">
        <v>459</v>
      </c>
      <c r="D93" s="114"/>
      <c r="E93" s="114"/>
    </row>
    <row r="94" spans="1:5" x14ac:dyDescent="0.25">
      <c r="A94" s="20">
        <v>3705</v>
      </c>
      <c r="B94" s="114" t="s">
        <v>459</v>
      </c>
      <c r="C94" s="114" t="s">
        <v>459</v>
      </c>
      <c r="D94" s="114"/>
      <c r="E94" s="114"/>
    </row>
    <row r="95" spans="1:5" x14ac:dyDescent="0.25">
      <c r="A95" s="13">
        <v>3699</v>
      </c>
      <c r="B95" s="114" t="s">
        <v>459</v>
      </c>
      <c r="C95" s="114" t="s">
        <v>459</v>
      </c>
      <c r="D95" s="114"/>
      <c r="E95" s="114"/>
    </row>
    <row r="96" spans="1:5" x14ac:dyDescent="0.25">
      <c r="A96" s="11">
        <v>3574</v>
      </c>
      <c r="B96" s="114" t="s">
        <v>459</v>
      </c>
      <c r="C96" s="114" t="s">
        <v>459</v>
      </c>
      <c r="D96" s="114"/>
      <c r="E96" s="114"/>
    </row>
    <row r="97" spans="1:5" x14ac:dyDescent="0.25">
      <c r="A97" s="11">
        <v>3704</v>
      </c>
      <c r="B97" s="114" t="s">
        <v>459</v>
      </c>
      <c r="C97" s="114" t="s">
        <v>459</v>
      </c>
      <c r="D97" s="114"/>
      <c r="E97" s="114"/>
    </row>
    <row r="98" spans="1:5" x14ac:dyDescent="0.25">
      <c r="A98" s="42">
        <v>3684</v>
      </c>
      <c r="B98" s="114" t="s">
        <v>459</v>
      </c>
      <c r="C98" s="114" t="s">
        <v>459</v>
      </c>
      <c r="D98" s="114"/>
      <c r="E98" s="114"/>
    </row>
    <row r="99" spans="1:5" x14ac:dyDescent="0.25">
      <c r="A99" s="20">
        <v>3641</v>
      </c>
      <c r="B99" s="114" t="s">
        <v>459</v>
      </c>
      <c r="C99" s="114" t="s">
        <v>459</v>
      </c>
      <c r="D99" s="114"/>
      <c r="E99" s="114"/>
    </row>
    <row r="100" spans="1:5" x14ac:dyDescent="0.25">
      <c r="A100" s="20">
        <v>3672</v>
      </c>
      <c r="B100" s="114" t="s">
        <v>459</v>
      </c>
      <c r="C100" s="114" t="s">
        <v>459</v>
      </c>
      <c r="D100" s="114"/>
      <c r="E100" s="114"/>
    </row>
    <row r="101" spans="1:5" x14ac:dyDescent="0.25">
      <c r="A101" s="50">
        <v>3706</v>
      </c>
      <c r="B101" s="114" t="s">
        <v>459</v>
      </c>
      <c r="C101" s="114" t="s">
        <v>459</v>
      </c>
      <c r="D101" s="114"/>
      <c r="E101" s="114"/>
    </row>
    <row r="102" spans="1:5" x14ac:dyDescent="0.25">
      <c r="A102" s="20">
        <v>3696</v>
      </c>
      <c r="B102" s="114" t="s">
        <v>459</v>
      </c>
      <c r="C102" s="114" t="s">
        <v>459</v>
      </c>
      <c r="D102" s="114"/>
      <c r="E102" s="114"/>
    </row>
    <row r="103" spans="1:5" x14ac:dyDescent="0.25">
      <c r="A103" s="42">
        <v>3718</v>
      </c>
      <c r="B103" s="114" t="s">
        <v>459</v>
      </c>
      <c r="C103" s="114" t="s">
        <v>459</v>
      </c>
      <c r="D103" s="114"/>
      <c r="E103" s="114"/>
    </row>
    <row r="104" spans="1:5" x14ac:dyDescent="0.25">
      <c r="A104" s="20">
        <v>3717</v>
      </c>
      <c r="B104" s="114" t="s">
        <v>459</v>
      </c>
      <c r="C104" s="114" t="s">
        <v>459</v>
      </c>
      <c r="D104" s="114"/>
      <c r="E104" s="114"/>
    </row>
    <row r="105" spans="1:5" x14ac:dyDescent="0.25">
      <c r="A105" s="11">
        <v>3721</v>
      </c>
      <c r="B105" s="114" t="s">
        <v>459</v>
      </c>
      <c r="C105" s="114" t="s">
        <v>459</v>
      </c>
      <c r="D105" s="114"/>
      <c r="E105" s="114"/>
    </row>
    <row r="106" spans="1:5" x14ac:dyDescent="0.25">
      <c r="A106" s="11">
        <v>3722</v>
      </c>
      <c r="B106" s="114" t="s">
        <v>459</v>
      </c>
      <c r="C106" s="114" t="s">
        <v>459</v>
      </c>
      <c r="D106" s="114"/>
      <c r="E106" s="114"/>
    </row>
    <row r="107" spans="1:5" x14ac:dyDescent="0.25">
      <c r="A107" s="20">
        <v>3723</v>
      </c>
      <c r="B107" s="114" t="s">
        <v>459</v>
      </c>
      <c r="C107" s="114" t="s">
        <v>459</v>
      </c>
      <c r="D107" s="114"/>
      <c r="E107" s="114"/>
    </row>
    <row r="108" spans="1:5" x14ac:dyDescent="0.25">
      <c r="A108" s="13">
        <v>3708</v>
      </c>
      <c r="B108" s="114" t="s">
        <v>459</v>
      </c>
      <c r="C108" s="114" t="s">
        <v>459</v>
      </c>
      <c r="D108" s="114"/>
      <c r="E108" s="114"/>
    </row>
    <row r="109" spans="1:5" x14ac:dyDescent="0.25">
      <c r="A109" s="13">
        <v>3711</v>
      </c>
      <c r="B109" s="114" t="s">
        <v>459</v>
      </c>
      <c r="C109" s="114" t="s">
        <v>459</v>
      </c>
      <c r="D109" s="114"/>
      <c r="E109" s="114"/>
    </row>
    <row r="110" spans="1:5" x14ac:dyDescent="0.25">
      <c r="A110" s="13">
        <v>3710</v>
      </c>
      <c r="B110" s="114" t="s">
        <v>459</v>
      </c>
      <c r="C110" s="114" t="s">
        <v>459</v>
      </c>
      <c r="D110" s="114"/>
      <c r="E110" s="114"/>
    </row>
    <row r="111" spans="1:5" x14ac:dyDescent="0.25">
      <c r="A111" s="42">
        <v>3686</v>
      </c>
      <c r="B111" s="114" t="s">
        <v>459</v>
      </c>
      <c r="C111" s="114" t="s">
        <v>459</v>
      </c>
      <c r="D111" s="114"/>
      <c r="E111" s="114"/>
    </row>
    <row r="112" spans="1:5" x14ac:dyDescent="0.25">
      <c r="A112" s="42">
        <v>3726</v>
      </c>
      <c r="B112" s="114" t="s">
        <v>459</v>
      </c>
      <c r="C112" s="114" t="s">
        <v>459</v>
      </c>
      <c r="D112" s="114"/>
      <c r="E112" s="114"/>
    </row>
    <row r="113" spans="1:5" x14ac:dyDescent="0.25">
      <c r="A113" s="50">
        <v>3725</v>
      </c>
      <c r="B113" s="114" t="s">
        <v>459</v>
      </c>
      <c r="C113" s="114" t="s">
        <v>459</v>
      </c>
      <c r="D113" s="114"/>
      <c r="E113" s="114"/>
    </row>
    <row r="114" spans="1:5" x14ac:dyDescent="0.25">
      <c r="A114" s="42">
        <v>3730</v>
      </c>
      <c r="B114" s="114" t="s">
        <v>459</v>
      </c>
      <c r="C114" s="114" t="s">
        <v>459</v>
      </c>
      <c r="D114" s="114"/>
      <c r="E114" s="114"/>
    </row>
    <row r="115" spans="1:5" x14ac:dyDescent="0.25">
      <c r="A115" s="11">
        <v>3732</v>
      </c>
      <c r="B115" s="114" t="s">
        <v>459</v>
      </c>
      <c r="C115" s="114" t="s">
        <v>459</v>
      </c>
      <c r="D115" s="114"/>
      <c r="E115" s="114"/>
    </row>
    <row r="116" spans="1:5" x14ac:dyDescent="0.25">
      <c r="A116" s="50">
        <v>3734</v>
      </c>
      <c r="B116" s="114" t="s">
        <v>459</v>
      </c>
      <c r="C116" s="114" t="s">
        <v>459</v>
      </c>
      <c r="D116" s="114"/>
      <c r="E116" s="114"/>
    </row>
    <row r="117" spans="1:5" x14ac:dyDescent="0.25">
      <c r="A117" s="20">
        <v>3733</v>
      </c>
      <c r="B117" s="114" t="s">
        <v>459</v>
      </c>
      <c r="C117" s="114" t="s">
        <v>459</v>
      </c>
      <c r="D117" s="114"/>
      <c r="E117" s="114"/>
    </row>
    <row r="118" spans="1:5" x14ac:dyDescent="0.25">
      <c r="A118" s="13">
        <v>3712</v>
      </c>
      <c r="B118" s="114" t="s">
        <v>459</v>
      </c>
      <c r="C118" s="114" t="s">
        <v>459</v>
      </c>
      <c r="D118" s="114"/>
      <c r="E118" s="114"/>
    </row>
    <row r="119" spans="1:5" x14ac:dyDescent="0.25">
      <c r="A119" s="11">
        <v>3719</v>
      </c>
      <c r="B119" s="114" t="s">
        <v>459</v>
      </c>
      <c r="C119" s="114" t="s">
        <v>459</v>
      </c>
      <c r="D119" s="114"/>
      <c r="E119" s="114"/>
    </row>
    <row r="120" spans="1:5" x14ac:dyDescent="0.25">
      <c r="A120" s="11">
        <v>3707</v>
      </c>
      <c r="B120" s="114" t="s">
        <v>459</v>
      </c>
      <c r="C120" s="114" t="s">
        <v>459</v>
      </c>
      <c r="D120" s="114"/>
      <c r="E120" s="114"/>
    </row>
    <row r="121" spans="1:5" x14ac:dyDescent="0.25">
      <c r="A121" s="50">
        <v>3748</v>
      </c>
      <c r="B121" s="114" t="s">
        <v>459</v>
      </c>
      <c r="C121" s="114" t="s">
        <v>459</v>
      </c>
      <c r="D121" s="114"/>
      <c r="E121" s="114"/>
    </row>
    <row r="122" spans="1:5" x14ac:dyDescent="0.25">
      <c r="A122" s="13">
        <v>3742</v>
      </c>
      <c r="B122" s="114" t="s">
        <v>459</v>
      </c>
      <c r="C122" s="114" t="s">
        <v>459</v>
      </c>
      <c r="D122" s="114"/>
      <c r="E122" s="114"/>
    </row>
    <row r="123" spans="1:5" x14ac:dyDescent="0.25">
      <c r="A123" s="13">
        <v>3691</v>
      </c>
      <c r="B123" s="114" t="s">
        <v>459</v>
      </c>
      <c r="C123" s="114" t="s">
        <v>459</v>
      </c>
      <c r="D123" s="114"/>
      <c r="E123" s="114"/>
    </row>
    <row r="124" spans="1:5" x14ac:dyDescent="0.25">
      <c r="A124" s="13">
        <v>3747</v>
      </c>
      <c r="B124" s="114" t="s">
        <v>459</v>
      </c>
      <c r="C124" s="114" t="s">
        <v>459</v>
      </c>
      <c r="D124" s="114"/>
      <c r="E124" s="114"/>
    </row>
    <row r="125" spans="1:5" x14ac:dyDescent="0.25">
      <c r="A125" s="20">
        <v>3724</v>
      </c>
      <c r="B125" s="114" t="s">
        <v>459</v>
      </c>
      <c r="C125" s="114" t="s">
        <v>459</v>
      </c>
      <c r="D125" s="114"/>
      <c r="E125" s="114"/>
    </row>
    <row r="126" spans="1:5" x14ac:dyDescent="0.25">
      <c r="A126" s="42">
        <v>3740</v>
      </c>
      <c r="B126" s="114" t="s">
        <v>459</v>
      </c>
      <c r="C126" s="114" t="s">
        <v>459</v>
      </c>
      <c r="D126" s="114"/>
      <c r="E126" s="114"/>
    </row>
    <row r="127" spans="1:5" x14ac:dyDescent="0.25">
      <c r="A127" s="42">
        <v>3713</v>
      </c>
      <c r="B127" s="114" t="s">
        <v>459</v>
      </c>
      <c r="C127" s="114" t="s">
        <v>459</v>
      </c>
      <c r="D127" s="114"/>
      <c r="E127" s="114"/>
    </row>
    <row r="128" spans="1:5" x14ac:dyDescent="0.25">
      <c r="A128" s="11">
        <v>3741</v>
      </c>
      <c r="B128" s="114" t="s">
        <v>459</v>
      </c>
      <c r="C128" s="114" t="s">
        <v>459</v>
      </c>
      <c r="D128" s="114"/>
      <c r="E128" s="114"/>
    </row>
    <row r="129" spans="1:5" x14ac:dyDescent="0.25">
      <c r="A129" s="11">
        <v>3743</v>
      </c>
      <c r="B129" s="114" t="s">
        <v>459</v>
      </c>
      <c r="C129" s="114" t="s">
        <v>459</v>
      </c>
      <c r="D129" s="114"/>
      <c r="E129" s="114"/>
    </row>
    <row r="130" spans="1:5" x14ac:dyDescent="0.25">
      <c r="A130" s="11">
        <v>3749</v>
      </c>
      <c r="B130" s="114" t="s">
        <v>459</v>
      </c>
      <c r="C130" s="114" t="s">
        <v>459</v>
      </c>
      <c r="D130" s="114"/>
      <c r="E130" s="114"/>
    </row>
    <row r="131" spans="1:5" x14ac:dyDescent="0.25">
      <c r="A131" s="11">
        <v>3750</v>
      </c>
      <c r="B131" s="114" t="s">
        <v>459</v>
      </c>
      <c r="C131" s="114" t="s">
        <v>459</v>
      </c>
      <c r="D131" s="114"/>
      <c r="E131" s="114"/>
    </row>
    <row r="132" spans="1:5" x14ac:dyDescent="0.25">
      <c r="A132" s="20">
        <v>3745</v>
      </c>
      <c r="B132" s="114" t="s">
        <v>459</v>
      </c>
      <c r="C132" s="114" t="s">
        <v>459</v>
      </c>
      <c r="D132" s="114"/>
      <c r="E132" s="114"/>
    </row>
    <row r="133" spans="1:5" x14ac:dyDescent="0.25">
      <c r="A133" s="50">
        <v>3761</v>
      </c>
      <c r="B133" s="114" t="s">
        <v>459</v>
      </c>
      <c r="C133" s="114" t="s">
        <v>459</v>
      </c>
      <c r="D133" s="114"/>
      <c r="E133" s="114"/>
    </row>
    <row r="134" spans="1:5" x14ac:dyDescent="0.25">
      <c r="A134" s="11">
        <v>3751</v>
      </c>
      <c r="B134" s="114" t="s">
        <v>459</v>
      </c>
      <c r="C134" s="114" t="s">
        <v>459</v>
      </c>
      <c r="D134" s="114"/>
      <c r="E134" s="114"/>
    </row>
    <row r="135" spans="1:5" x14ac:dyDescent="0.25">
      <c r="A135" s="50">
        <v>3714</v>
      </c>
      <c r="B135" s="114" t="s">
        <v>459</v>
      </c>
      <c r="C135" s="114" t="s">
        <v>459</v>
      </c>
      <c r="D135" s="114"/>
      <c r="E135" s="114"/>
    </row>
    <row r="136" spans="1:5" x14ac:dyDescent="0.25">
      <c r="A136" s="50">
        <v>3765</v>
      </c>
      <c r="B136" s="114" t="s">
        <v>459</v>
      </c>
      <c r="C136" s="114" t="s">
        <v>459</v>
      </c>
      <c r="D136" s="114"/>
      <c r="E136" s="114"/>
    </row>
    <row r="137" spans="1:5" x14ac:dyDescent="0.25">
      <c r="A137" s="13">
        <v>3030</v>
      </c>
      <c r="B137" s="114" t="s">
        <v>459</v>
      </c>
      <c r="C137" s="114" t="s">
        <v>459</v>
      </c>
      <c r="D137" s="114"/>
      <c r="E137" s="114"/>
    </row>
    <row r="138" spans="1:5" x14ac:dyDescent="0.25">
      <c r="A138" s="20">
        <v>3770</v>
      </c>
      <c r="B138" s="114" t="s">
        <v>459</v>
      </c>
      <c r="C138" s="114" t="s">
        <v>459</v>
      </c>
      <c r="D138" s="114"/>
      <c r="E138" s="114"/>
    </row>
    <row r="139" spans="1:5" x14ac:dyDescent="0.25">
      <c r="A139" s="20">
        <v>3679</v>
      </c>
      <c r="B139" s="114" t="s">
        <v>459</v>
      </c>
      <c r="C139" s="114" t="s">
        <v>459</v>
      </c>
      <c r="D139" s="114"/>
      <c r="E139" s="114"/>
    </row>
    <row r="140" spans="1:5" x14ac:dyDescent="0.25">
      <c r="A140" s="11">
        <v>3771</v>
      </c>
      <c r="B140" s="114" t="s">
        <v>459</v>
      </c>
      <c r="C140" s="114" t="s">
        <v>459</v>
      </c>
      <c r="D140" s="114"/>
      <c r="E140" s="114"/>
    </row>
    <row r="141" spans="1:5" x14ac:dyDescent="0.25">
      <c r="A141" s="11">
        <v>3773</v>
      </c>
      <c r="B141" s="114" t="s">
        <v>459</v>
      </c>
      <c r="C141" s="114" t="s">
        <v>459</v>
      </c>
      <c r="D141" s="114"/>
      <c r="E141" s="114"/>
    </row>
    <row r="142" spans="1:5" x14ac:dyDescent="0.25">
      <c r="A142" s="11">
        <v>3772</v>
      </c>
      <c r="B142" s="114" t="s">
        <v>459</v>
      </c>
      <c r="C142" s="114" t="s">
        <v>459</v>
      </c>
      <c r="D142" s="114"/>
      <c r="E142" s="1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2018-03-01T21:06:44Z</cp:lastPrinted>
  <dcterms:created xsi:type="dcterms:W3CDTF">2018-02-02T21:14:27Z</dcterms:created>
  <dcterms:modified xsi:type="dcterms:W3CDTF">2018-03-02T19:25:18Z</dcterms:modified>
</cp:coreProperties>
</file>